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345" windowWidth="11910" windowHeight="9405" tabRatio="891" activeTab="0"/>
  </bookViews>
  <sheets>
    <sheet name="CAPA" sheetId="1" r:id="rId1"/>
    <sheet name="Sumário" sheetId="2" r:id="rId2"/>
    <sheet name="Quadro Resumo" sheetId="3" r:id="rId3"/>
    <sheet name="Tab A" sheetId="4" r:id="rId4"/>
    <sheet name="Tab B" sheetId="5" r:id="rId5"/>
    <sheet name="Perfis" sheetId="6" r:id="rId6"/>
    <sheet name="Tab1.1" sheetId="7" r:id="rId7"/>
    <sheet name="Tab2.1" sheetId="8" r:id="rId8"/>
    <sheet name="Tab2.2" sheetId="9" r:id="rId9"/>
    <sheet name="Tab2.4" sheetId="10" r:id="rId10"/>
    <sheet name="Tab2.5" sheetId="11" r:id="rId11"/>
    <sheet name="Tab2.6 e 2.7" sheetId="12" r:id="rId12"/>
    <sheet name="Tab3.1" sheetId="13" r:id="rId13"/>
    <sheet name="Tab3.2" sheetId="14" r:id="rId14"/>
    <sheet name="Tab3.3" sheetId="15" r:id="rId15"/>
    <sheet name="Tab3.4" sheetId="16" r:id="rId16"/>
    <sheet name="Tab3.5" sheetId="17" r:id="rId17"/>
    <sheet name="Tab3.6" sheetId="18" r:id="rId18"/>
    <sheet name="Tab4.1" sheetId="19" r:id="rId19"/>
    <sheet name="Tab4.2" sheetId="20" r:id="rId20"/>
    <sheet name="Tab4.3" sheetId="21" r:id="rId21"/>
    <sheet name="Tab4.4" sheetId="22" r:id="rId22"/>
    <sheet name="Tab4.5" sheetId="23" r:id="rId23"/>
    <sheet name="Tab4.6" sheetId="24" r:id="rId24"/>
    <sheet name="Tab4.7" sheetId="25" r:id="rId25"/>
    <sheet name="Tab4.8" sheetId="26" r:id="rId26"/>
    <sheet name="Tab4.9" sheetId="27" r:id="rId27"/>
    <sheet name="Tab4.10" sheetId="28" r:id="rId28"/>
  </sheets>
  <definedNames>
    <definedName name="_xlnm.Print_Area" localSheetId="2">'Quadro Resumo'!$A$1:$G$28</definedName>
    <definedName name="_xlnm.Print_Area" localSheetId="1">'Sumário'!$A$1:$R$41</definedName>
    <definedName name="_xlnm.Print_Area" localSheetId="6">'Tab1.1'!$A$1:$J$20</definedName>
    <definedName name="_xlnm.Print_Area" localSheetId="7">'Tab2.1'!$A$1:$N$20</definedName>
    <definedName name="_xlnm.Print_Area" localSheetId="8">'Tab2.2'!$A$1:$K$19</definedName>
    <definedName name="_xlnm.Print_Area" localSheetId="9">'Tab2.4'!$A$1:$E$27</definedName>
    <definedName name="_xlnm.Print_Area" localSheetId="12">'Tab3.1'!$A$1:$S$21</definedName>
    <definedName name="_xlnm.Print_Area" localSheetId="15">'Tab3.4'!$A$1:$I$138</definedName>
    <definedName name="_xlnm.Print_Area" localSheetId="16">'Tab3.5'!$A$1:$G$80</definedName>
    <definedName name="_xlnm.Print_Area" localSheetId="18">'Tab4.1'!$A$1:$Q$69</definedName>
    <definedName name="_xlnm.Print_Area" localSheetId="27">'Tab4.10'!$A$1:$D$45</definedName>
    <definedName name="_xlnm.Print_Area" localSheetId="24">'Tab4.7'!$A$1:$K$68</definedName>
    <definedName name="_xlnm.Print_Area" localSheetId="25">'Tab4.8'!$A$1:$K$68</definedName>
    <definedName name="_xlnm.Print_Area" localSheetId="26">'Tab4.9'!$A$1:$H$42</definedName>
    <definedName name="_xlnm.Print_Titles" localSheetId="6">'Tab1.1'!$1:$5</definedName>
    <definedName name="_xlnm.Print_Titles" localSheetId="8">'Tab2.2'!$1:$4</definedName>
    <definedName name="_xlnm.Print_Titles" localSheetId="10">'Tab2.5'!$1:$5</definedName>
    <definedName name="_xlnm.Print_Titles" localSheetId="13">'Tab3.2'!$1:$6</definedName>
    <definedName name="_xlnm.Print_Titles" localSheetId="14">'Tab3.3'!$1:$6</definedName>
    <definedName name="_xlnm.Print_Titles" localSheetId="15">'Tab3.4'!$1:$6</definedName>
    <definedName name="_xlnm.Print_Titles" localSheetId="16">'Tab3.5'!$1:$6</definedName>
    <definedName name="_xlnm.Print_Titles" localSheetId="17">'Tab3.6'!$1:$6</definedName>
    <definedName name="_xlnm.Print_Titles" localSheetId="18">'Tab4.1'!$1:$6</definedName>
    <definedName name="_xlnm.Print_Titles" localSheetId="19">'Tab4.2'!$1:$7</definedName>
    <definedName name="_xlnm.Print_Titles" localSheetId="21">'Tab4.4'!$1:$7</definedName>
    <definedName name="_xlnm.Print_Titles" localSheetId="22">'Tab4.5'!$1:$8</definedName>
    <definedName name="_xlnm.Print_Titles" localSheetId="23">'Tab4.6'!$1:$5</definedName>
    <definedName name="_xlnm.Print_Titles" localSheetId="24">'Tab4.7'!$1:$5</definedName>
    <definedName name="_xlnm.Print_Titles" localSheetId="25">'Tab4.8'!$1:$5</definedName>
    <definedName name="_xlnm.Print_Titles" localSheetId="26">'Tab4.9'!$1:$4</definedName>
  </definedNames>
  <calcPr fullCalcOnLoad="1"/>
</workbook>
</file>

<file path=xl/sharedStrings.xml><?xml version="1.0" encoding="utf-8"?>
<sst xmlns="http://schemas.openxmlformats.org/spreadsheetml/2006/main" count="2040" uniqueCount="271">
  <si>
    <t>Licenciatura</t>
  </si>
  <si>
    <t>Privada</t>
  </si>
  <si>
    <t>Bacharelado</t>
  </si>
  <si>
    <t>Não informado</t>
  </si>
  <si>
    <t>Total</t>
  </si>
  <si>
    <t>Tecnológico</t>
  </si>
  <si>
    <t>Presencial</t>
  </si>
  <si>
    <t>Pública</t>
  </si>
  <si>
    <t>Estadual</t>
  </si>
  <si>
    <t>Federal</t>
  </si>
  <si>
    <t>Municipal</t>
  </si>
  <si>
    <t>Centro-Oeste</t>
  </si>
  <si>
    <t>Nordeste</t>
  </si>
  <si>
    <t>Norte</t>
  </si>
  <si>
    <t>Sudeste</t>
  </si>
  <si>
    <t>Sul</t>
  </si>
  <si>
    <t>.</t>
  </si>
  <si>
    <t>Matrículas</t>
  </si>
  <si>
    <t>Concluintes</t>
  </si>
  <si>
    <t>Feminino</t>
  </si>
  <si>
    <t>Masculino</t>
  </si>
  <si>
    <t xml:space="preserve">   Estadual</t>
  </si>
  <si>
    <t xml:space="preserve">   Federal</t>
  </si>
  <si>
    <t xml:space="preserve">   Municipal</t>
  </si>
  <si>
    <t>Ingressos por processo seletivo</t>
  </si>
  <si>
    <t>Brasil</t>
  </si>
  <si>
    <t>DF</t>
  </si>
  <si>
    <t>GO</t>
  </si>
  <si>
    <t>MS</t>
  </si>
  <si>
    <t>MT</t>
  </si>
  <si>
    <t>AL</t>
  </si>
  <si>
    <t>BA</t>
  </si>
  <si>
    <t>CE</t>
  </si>
  <si>
    <t>MA</t>
  </si>
  <si>
    <t>PB</t>
  </si>
  <si>
    <t>PE</t>
  </si>
  <si>
    <t>PI</t>
  </si>
  <si>
    <t>RN</t>
  </si>
  <si>
    <t>SE</t>
  </si>
  <si>
    <t>AC</t>
  </si>
  <si>
    <t>AM</t>
  </si>
  <si>
    <t>AP</t>
  </si>
  <si>
    <t>PA</t>
  </si>
  <si>
    <t>RO</t>
  </si>
  <si>
    <t>RR</t>
  </si>
  <si>
    <t>TO</t>
  </si>
  <si>
    <t>ES</t>
  </si>
  <si>
    <t>MG</t>
  </si>
  <si>
    <t>RJ</t>
  </si>
  <si>
    <t>SP</t>
  </si>
  <si>
    <t>PR</t>
  </si>
  <si>
    <t>RS</t>
  </si>
  <si>
    <t>SC</t>
  </si>
  <si>
    <t>Ano</t>
  </si>
  <si>
    <t>Grau Acadêmico</t>
  </si>
  <si>
    <t>Organização Acadêmica</t>
  </si>
  <si>
    <t>Sem 
Graduação</t>
  </si>
  <si>
    <t>Graduação</t>
  </si>
  <si>
    <t>Especialização</t>
  </si>
  <si>
    <t>Mestrado</t>
  </si>
  <si>
    <t>Doutorado</t>
  </si>
  <si>
    <t>Sem Graduação</t>
  </si>
  <si>
    <t>Funções Docentes em Exercício</t>
  </si>
  <si>
    <t>Organização acadêmica</t>
  </si>
  <si>
    <t>Tempo Integral</t>
  </si>
  <si>
    <t>Tempo Parcial</t>
  </si>
  <si>
    <t>Horista</t>
  </si>
  <si>
    <t xml:space="preserve">    Federal</t>
  </si>
  <si>
    <t xml:space="preserve">    Estadual</t>
  </si>
  <si>
    <t xml:space="preserve">    Municipal</t>
  </si>
  <si>
    <t>Regime de trabalho</t>
  </si>
  <si>
    <t xml:space="preserve">  Federal</t>
  </si>
  <si>
    <t xml:space="preserve">  Estadual</t>
  </si>
  <si>
    <t xml:space="preserve">  Municipal</t>
  </si>
  <si>
    <t>Área Básica</t>
  </si>
  <si>
    <t>Categoria Administrativa</t>
  </si>
  <si>
    <t>Total Geral</t>
  </si>
  <si>
    <t>Fonte: Mec/Inep; Tabela elaborada por Inep/Deed</t>
  </si>
  <si>
    <t>Não aplicável</t>
  </si>
  <si>
    <t>Estatísticas Básicas</t>
  </si>
  <si>
    <t>Cursos</t>
  </si>
  <si>
    <t>Nível Acadêmico</t>
  </si>
  <si>
    <t xml:space="preserve">Graduação </t>
  </si>
  <si>
    <t>Sequencial de Formação Específica</t>
  </si>
  <si>
    <t xml:space="preserve">Ano </t>
  </si>
  <si>
    <t>A distância</t>
  </si>
  <si>
    <t>Grau acadêmico</t>
  </si>
  <si>
    <t>Região/Unidade da 
Federação</t>
  </si>
  <si>
    <t>Modalidade de Ensino</t>
  </si>
  <si>
    <t xml:space="preserve">Brasil e Regiões </t>
  </si>
  <si>
    <t xml:space="preserve">Categoria Administrativa </t>
  </si>
  <si>
    <t>Regime de Trabalho</t>
  </si>
  <si>
    <t>Educação Superior - Graduação</t>
  </si>
  <si>
    <t>Tempo integral</t>
  </si>
  <si>
    <t>Tempo parcial</t>
  </si>
  <si>
    <t>Pessoal Técnico Administrativo</t>
  </si>
  <si>
    <r>
      <t xml:space="preserve">Nota: Não incluem os docentes que atuam exclusivamente na Pós-Graduação </t>
    </r>
    <r>
      <rPr>
        <i/>
        <sz val="8"/>
        <rFont val="Arial"/>
        <family val="2"/>
      </rPr>
      <t>Lato Sensu.</t>
    </r>
  </si>
  <si>
    <t>A Distância</t>
  </si>
  <si>
    <t>Instituições</t>
  </si>
  <si>
    <t>Ingressos Total</t>
  </si>
  <si>
    <t>Concluintes em Cursos de Graduação</t>
  </si>
  <si>
    <t>Grau de Formação</t>
  </si>
  <si>
    <t>Não Informado</t>
  </si>
  <si>
    <t>Matrículas em Cursos de Graduação</t>
  </si>
  <si>
    <t>Cursos de Graduação</t>
  </si>
  <si>
    <t>Modalidade de Ensino/Grau Acadêmico</t>
  </si>
  <si>
    <t>Bacharelado/
Licenciatura</t>
  </si>
  <si>
    <t>Curso/Nome OCDE</t>
  </si>
  <si>
    <t>Pedagogia</t>
  </si>
  <si>
    <t>Cursos de Graduação Presencial de Educação Tecnológica</t>
  </si>
  <si>
    <t>%Δ</t>
  </si>
  <si>
    <t>Educação Superior - Sequencial de Formação Específica</t>
  </si>
  <si>
    <t>Número de Matrículas Presencial</t>
  </si>
  <si>
    <t>Formação de professor de educação física</t>
  </si>
  <si>
    <t>Psicologia</t>
  </si>
  <si>
    <t>N</t>
  </si>
  <si>
    <r>
      <t xml:space="preserve">Matrículas </t>
    </r>
    <r>
      <rPr>
        <vertAlign val="superscript"/>
        <sz val="9"/>
        <color indexed="8"/>
        <rFont val="Arial"/>
        <family val="2"/>
      </rPr>
      <t>1</t>
    </r>
  </si>
  <si>
    <t>Número de Instituições</t>
  </si>
  <si>
    <t>Nota: (1) Não constam dados de cursos de Área Básica de Ingresso</t>
  </si>
  <si>
    <t>Universidade</t>
  </si>
  <si>
    <t>Centro Universitário</t>
  </si>
  <si>
    <t>Faculdade</t>
  </si>
  <si>
    <t>Bacharelado/Licenc.</t>
  </si>
  <si>
    <t>Bacharelado.Licenc</t>
  </si>
  <si>
    <t>Ingresso Total</t>
  </si>
  <si>
    <t>Matrícula Total</t>
  </si>
  <si>
    <t>Fonte: Mec/Inep - MEC/Capes; Quadro elaborado por Inep/Deed</t>
  </si>
  <si>
    <t xml:space="preserve">RELAÇÃO DE TABELAS </t>
  </si>
  <si>
    <t>1. IES</t>
  </si>
  <si>
    <t>2. CURSOS</t>
  </si>
  <si>
    <t>Tabela A - Estatísticas Básicas</t>
  </si>
  <si>
    <t>Tabela B - Estatísticas Básicas</t>
  </si>
  <si>
    <t>Quadro Resumo- Estatísticas Gerais da Educação Superior, por Categoria Administrativa</t>
  </si>
  <si>
    <t>Tabela 1.1 - Número de Instituições de Educação Superior por Organização Acadêmica e Categoria Administrativa</t>
  </si>
  <si>
    <t>Tabela 2.2 - Evolução do Número de Cursos de Graduação Presencial de Educação Tecnológica por Organização Acadêmica</t>
  </si>
  <si>
    <t>Tabela 2.1 - Número de Cursos de Graduação por Modalidade de Ensino e por Grau Acadêmico</t>
  </si>
  <si>
    <t>EDUCAÇÃO SUPERIOR - TOTAL</t>
  </si>
  <si>
    <t>IF e Cefet</t>
  </si>
  <si>
    <t>Ingressos por Processo Seletivo</t>
  </si>
  <si>
    <t>Diurno</t>
  </si>
  <si>
    <t>Noturno</t>
  </si>
  <si>
    <t xml:space="preserve">Matrículas nos Cursos de Graduação </t>
  </si>
  <si>
    <t>Fonte: MEC/Inep; Tabela elaborada pelo Inep/DEED</t>
  </si>
  <si>
    <t>Posição</t>
  </si>
  <si>
    <t>Ingressantes</t>
  </si>
  <si>
    <t>Nome OCDE</t>
  </si>
  <si>
    <t>Número</t>
  </si>
  <si>
    <t>%</t>
  </si>
  <si>
    <t>%
Acumulado</t>
  </si>
  <si>
    <t>Administração</t>
  </si>
  <si>
    <t>Direito</t>
  </si>
  <si>
    <t>Ciências contábeis</t>
  </si>
  <si>
    <t>Enfermagem</t>
  </si>
  <si>
    <t>Serviço social</t>
  </si>
  <si>
    <t>Gestão de pessoal / recursos humanos</t>
  </si>
  <si>
    <t>Fisioterapia</t>
  </si>
  <si>
    <t>Medicina</t>
  </si>
  <si>
    <t>Sistemas de informação</t>
  </si>
  <si>
    <t>Gestão logística</t>
  </si>
  <si>
    <t>Competências gerenciais</t>
  </si>
  <si>
    <t>Engenharia civil</t>
  </si>
  <si>
    <t>Formação de professor de língua</t>
  </si>
  <si>
    <t>Ciência da computação</t>
  </si>
  <si>
    <t>Empreendedorismo</t>
  </si>
  <si>
    <t>Farmácia</t>
  </si>
  <si>
    <t>Engenharia de produção</t>
  </si>
  <si>
    <t>Atributos do Vínculo Discente 
de Graduação</t>
  </si>
  <si>
    <t>a Distância</t>
  </si>
  <si>
    <t>Sexo</t>
  </si>
  <si>
    <t>Idade</t>
  </si>
  <si>
    <t>Escolaridade</t>
  </si>
  <si>
    <t>Turno</t>
  </si>
  <si>
    <t>Idade (matrícula)</t>
  </si>
  <si>
    <t>Fonte: MEC/Inep. Quadro elaborado pela Deed/Inep.</t>
  </si>
  <si>
    <t>Idade (ingresso)</t>
  </si>
  <si>
    <t>Notas: Para construção do perfil da função docente, foi considerada a moda, de cada atributo selecionado separadamente.</t>
  </si>
  <si>
    <t>Idade (concluinte)</t>
  </si>
  <si>
    <t>Tabela 2.5 - Os 10 maiores Cursos de Graduação em relação ao número de Matrículas, de Ingressantes e de Concluintes (Nome OCDE)</t>
  </si>
  <si>
    <t>Perfis - Vínculo Docente e Vínculo Discente</t>
  </si>
  <si>
    <t>a</t>
  </si>
  <si>
    <t xml:space="preserve">Tabela 3.1 - Número de Funções Docentes em Exercício na Educação Superior, por Categoria Administrativa e por Grau de Formação </t>
  </si>
  <si>
    <t>Tabela 3.2 - Número de Funções Docentes em Exercício na Educação Superior, por Regime de Trabalho, segundo a Categoria Administrativa</t>
  </si>
  <si>
    <t>Tabela 3.3 - Número de Funções Docentes em Exercício na Educação Superior por Organização Acadêmica, segundo a Categoria Administrativa e Regime de Trabalho</t>
  </si>
  <si>
    <t>Tabela 3.4 - Número de Funções Docentes em Exercício na Educação Superior, por Grau de Formação, segundo a Categoria Administrativa e as Regiões Geográficas</t>
  </si>
  <si>
    <t>Tabela 3.5 - Número de Funções Docentes em Exercício na Educação Superior por Organização Acadêmica, segundo o Grau de Formação</t>
  </si>
  <si>
    <t>Tabela 3.6 - Número de Funções Docentes em Exercício na Educação Superior por Grau de Formação, segundo o Grau Acadêmico do Curso</t>
  </si>
  <si>
    <t>Tabela 4.1 - Número de Matrículas em Cursos de Graduação por Organização Acadêmica e Modalidade de Ensino, segundo a Categoria Administrativa</t>
  </si>
  <si>
    <t>Tabela 4.2 - Número de Matrículas em Cursos de Graduação por Modalidade de Ensino e Categoria Administrativa, segundo o Grau Acadêmico</t>
  </si>
  <si>
    <t>Tabela 4.3 - Número de Matrículas em Cursos de Graduação, por Categoria Administrativa</t>
  </si>
  <si>
    <t>Tabela 4.4 - Número de Ingressos Total por Modalidade de Ensino e Categoria Administrativa, segundo o Grau Acadêmico</t>
  </si>
  <si>
    <t>Tabela 4.5 - Número de Concluintes em Cursos de Graduação, por Modalidade de Ensino e Categoria Administrativa, segundo o Grau Acadêmico</t>
  </si>
  <si>
    <t xml:space="preserve">Tabela 4.6 - Número de Ingressos por Processo Seletivo, Matrículas e Concluintes em Cursos de Graduação Presencial por Sexo, segundo a Categoria Administrativa </t>
  </si>
  <si>
    <t>Tabela 4.7 - Número de Ingressos por Processo Seletivo, Matrículas e Concluintes em Cursos de Graduação Presencial por Sexo, segundo a Organização Acadêmica</t>
  </si>
  <si>
    <t>Tabela 4.8 - Número de Matrículas, Ingressos Total e Concluintes em Cursos de Graduação Tecnológica por Modalidade de Ensino, segundo a Categoria Administrativa</t>
  </si>
  <si>
    <t>Tabela 4.9 - Número de Matrículas, Ingressos por Processo Seletivo e Concluintes de Graduação Presencial por Turno, segundo a Categoria Administrativa</t>
  </si>
  <si>
    <t>Tabela 4.10 - Número de Matrículas de Graduação Presencial por Categoria Administrativa (Pública e Privada), segundo a Região Geográfica e a Unidade da Federação</t>
  </si>
  <si>
    <t>Percentual
(%)</t>
  </si>
  <si>
    <t>Percentual Acumulado
(%)</t>
  </si>
  <si>
    <t>Nota: Não constam dados de cursos de Área Básica de Ingressantes.</t>
  </si>
  <si>
    <t>Vagas Novas Oferecidas</t>
  </si>
  <si>
    <t>Vagas Remanescentes</t>
  </si>
  <si>
    <t>Total Geral de Vagas</t>
  </si>
  <si>
    <t>Tabela 2.6 – Número de Vagas de Cursos de Graduação, por Tipo de Vaga e por Modalidade de Ensino, segundo a Categoria Administrativa</t>
  </si>
  <si>
    <t>Programas Especiais</t>
  </si>
  <si>
    <t>Ingressantes de Cursos de Graduação</t>
  </si>
  <si>
    <t>Vagas de Cursos de Graduação</t>
  </si>
  <si>
    <t>Remanescentes</t>
  </si>
  <si>
    <t>Vagas de Programas Especiais</t>
  </si>
  <si>
    <t>Atributos do Vínculo Docente</t>
  </si>
  <si>
    <t>Processo Seletivo de Vagas Novas</t>
  </si>
  <si>
    <t>Quadro Resumo – Estatísticas Gerais da Educação Superior, por Categoria Administrativa – Brasil – 2015</t>
  </si>
  <si>
    <t>Tabela B – Número de Matrículas de Graduação por Modalidade de Ensino; Funções Docentes em Exercício, por Regime de Trabalho; e Pessoal Técnico Administrativo das Instituições de Educação Superior, segundo a Categoria Administrativa e a Organização Acadêmica – Brasil – 2015</t>
  </si>
  <si>
    <t>Quadro 1 - “Perfil” da Função Docente de Instituição de Educação Superior, por Categoria Administrativa (Pública e Privada) – Brasil – 2015</t>
  </si>
  <si>
    <t>Quadro 2 - “Perfil” do Vínculo Discente dos Cursos de Graduação, por Modalidade de Ensino (Presencial e a Distância) – Brasil – 2015</t>
  </si>
  <si>
    <t>Tabela 2.5 – Os 10 maiores Cursos de Graduação em relação ao número de Matrículas, de Ingressantes e de Concluintes (Nome OCDE) – Brasil – 2009-2015</t>
  </si>
  <si>
    <t>Tabela 2.7 – Número de Ingressantes de Cursos de Graduação, por Formas de Ingresso e por Modalidade de Ensino, segundo a Categoria Administrativa – Brasil – 2015</t>
  </si>
  <si>
    <t>Tabela 3.6 – Número de Funções Docentes em Exercício na Educação Superior por Grau de Formação, segundo o Grau Acadêmico do Curso – Brasil – 2009-2015</t>
  </si>
  <si>
    <t>Tabela 4.3 – Número de Matrículas em Cursos de Graduação, por Categoria Administrativa – Brasil – 1980-2015</t>
  </si>
  <si>
    <t>Tabela 4.10 – Número de Matrículas de Graduação Presencial por Categoria Administrativa (Pública e Privada), segundo a Região Geográfica e a Unidade da Federação – Brasil – 2015</t>
  </si>
  <si>
    <t>Tabela 2.6 – Número de Vagas Ofertadas em Cursos de Graduação, por Tipo de Vaga e por Modalidade de Ensino, segundo a Categoria Administrativa – Brasil – 2015</t>
  </si>
  <si>
    <t>4. ALUNOS</t>
  </si>
  <si>
    <t>3. DOCENTES</t>
  </si>
  <si>
    <t>GERAIS</t>
  </si>
  <si>
    <t>Tabela 2.4 – Número e Frequência de Matrículas de Graduação em Licenciatura, segundo os Cursos de Graduação em Licenciatura com maiores números de alunos – Brasil – 2015</t>
  </si>
  <si>
    <t>Tabela 2.4 – Número e Frequência de Matrículas de Graduação em Licenciatura, segundo os Cursos de Graduação em Licenciatura com maiores números de alunos</t>
  </si>
  <si>
    <t>Nota: (a) Não se aplica</t>
  </si>
  <si>
    <t>Notas: Não constam dados de cursos de Área Básica de Ingressantes;
(a) Não se aplica</t>
  </si>
  <si>
    <t>Notas: Para construção do perfil do vínculo discente, foi considerada a moda de cada atributo selecionado separadamente;
(a) Não se aplica.</t>
  </si>
  <si>
    <t>Nota: No Total Geral e nos totais por modalidade de ensino estão contabilizados os estudantes que ingressaram por outras formas.</t>
  </si>
  <si>
    <r>
      <t xml:space="preserve">Notas: 
(1) Não constam dados de cursos de Área Básica de Ingressantes;
(2) Não incluem os docentes que atuam exclusivamente na Pós-Graduação </t>
    </r>
    <r>
      <rPr>
        <i/>
        <sz val="8"/>
        <color indexed="8"/>
        <rFont val="Arial"/>
        <family val="2"/>
      </rPr>
      <t>Lato Sensu;</t>
    </r>
    <r>
      <rPr>
        <sz val="8"/>
        <color indexed="8"/>
        <rFont val="Arial"/>
        <family val="2"/>
      </rPr>
      <t xml:space="preserve">
(3) Corresponde ao número de vínculos de docentes a Instituições de Educação Superior;
(4)  Quantidade de CPFs distintos dos docentes em exercício em cada Categoria Administrativa, podendo um docente estar em duas ou mais categorias diferentes.</t>
    </r>
  </si>
  <si>
    <t>Matrícula</t>
  </si>
  <si>
    <t>Concluinte</t>
  </si>
  <si>
    <r>
      <t xml:space="preserve">Curso </t>
    </r>
    <r>
      <rPr>
        <vertAlign val="superscript"/>
        <sz val="12"/>
        <rFont val="Arial"/>
        <family val="2"/>
      </rPr>
      <t>1</t>
    </r>
  </si>
  <si>
    <r>
      <t>Função Docente em Exercício</t>
    </r>
    <r>
      <rPr>
        <vertAlign val="superscript"/>
        <sz val="12"/>
        <rFont val="Arial"/>
        <family val="2"/>
      </rPr>
      <t xml:space="preserve"> 2 3</t>
    </r>
  </si>
  <si>
    <r>
      <t>Docente em Exercício</t>
    </r>
    <r>
      <rPr>
        <vertAlign val="superscript"/>
        <sz val="12"/>
        <rFont val="Arial"/>
        <family val="2"/>
      </rPr>
      <t xml:space="preserve"> 2 4</t>
    </r>
  </si>
  <si>
    <r>
      <t xml:space="preserve">Educação Superior - Pós-Graduação </t>
    </r>
    <r>
      <rPr>
        <b/>
        <i/>
        <sz val="12"/>
        <rFont val="Arial"/>
        <family val="2"/>
      </rPr>
      <t>Scricto Sensu</t>
    </r>
  </si>
  <si>
    <t>Formação de professor de biologia</t>
  </si>
  <si>
    <t>Formação de professor de história</t>
  </si>
  <si>
    <t>Formação de professor de matemática</t>
  </si>
  <si>
    <t>Formação de professor de língua/literatura vernácula (português)</t>
  </si>
  <si>
    <t>Formação de professor de geografia</t>
  </si>
  <si>
    <t>Formação de professor de língua/literatura estrangeira moderna</t>
  </si>
  <si>
    <t>Formação de professor de língua/literatura vernácula e língua estrangeira moderna</t>
  </si>
  <si>
    <t>Formação de professor de química</t>
  </si>
  <si>
    <t>Formação de professor de física</t>
  </si>
  <si>
    <t>Formação de professor de filosofia</t>
  </si>
  <si>
    <t>Formação de professor de artes visuais</t>
  </si>
  <si>
    <t>Formação de professor de sociologia</t>
  </si>
  <si>
    <t>Formação de professor de música</t>
  </si>
  <si>
    <t>Formação de professor de ciências</t>
  </si>
  <si>
    <t>Formação de professor de computação (informática)</t>
  </si>
  <si>
    <t>Formação de professor de artes (educação artística)</t>
  </si>
  <si>
    <t>Formação de professor de teatro (artes cênicas)</t>
  </si>
  <si>
    <t>Formação de professor das séries finais do ensino fundamental</t>
  </si>
  <si>
    <t>Tabela 4.9 – Número de Matrículas, Ingressos por Processo Seletivo e Concluintes de Graduação Presencial por Turno, segundo a Categoria Administrativa – Brasil – 2006/2015</t>
  </si>
  <si>
    <t>Tabela 4.8 – Número de Matrículas, Ingressos Total e Concluintes em Cursos de Graduação Tecnológica por Modalidade de Ensino, segundo a Categoria Administrativa – Brasil – 2005-2015</t>
  </si>
  <si>
    <t>Tabela 4.7 – Número de Ingressos por Processo Seletivo, Matrículas e Concluintes em Cursos de Graduação Presencial por Sexo, segundo a Organização Acadêmica – Brasil – 2005-2015</t>
  </si>
  <si>
    <t>Tabela 4.6 – Número de Ingressos por Processo Seletivo, Matrículas e Concluintes em Cursos de Graduação Presencial por Sexo, segundo a Categoria Administrativa – Brasil – 2005-2015</t>
  </si>
  <si>
    <t>Tabela 4.5 – Número de Concluintes em Cursos de Graduação, por Modalidade de Ensino e Categoria Administrativa, segundo o Grau Acadêmico – Brasil – 2005-2015</t>
  </si>
  <si>
    <t>Tabela 4.4 – Número de Ingressos Total em Cursos de Graduação, por Modalidade de Ensino e Categoria Administrativa, segundo o Grau Acadêmico – Brasil – 2005-2015</t>
  </si>
  <si>
    <t>Tabela 4.2 – Número de Matrículas em Cursos de Graduação por Modalidade de Ensino e Categoria Administrativa, segundo o Grau Acadêmico – Brasil – 2005-2015</t>
  </si>
  <si>
    <t>Tabela 4.1 – Número de Matrículas em Cursos de Graduação por Organização Acadêmica e Modalidade de Ensino, segundo a Categoria Administrativa – Brasil – 2005-2015</t>
  </si>
  <si>
    <t>Tabela 3.5 – Número de Funções Docentes em Exercício na Educação Superior por Organização Acadêmica, segundo o Grau de Formação – Brasil – 2005-2015</t>
  </si>
  <si>
    <t>Tabela 3.4 – Número de Funções Docentes em Exercício na Educação Superior, por Grau de Formação, segundo a Categoria Administrativa e as Regiões Geográficas – Brasil – 2005-2015</t>
  </si>
  <si>
    <t>Tabela 3.3 – Número de Funções Docentes em Exercício na Educação Superior por Organização Acadêmica, segundo a Categoria Administrativa e Regime de Trabalho – Brasil – 2005-2015</t>
  </si>
  <si>
    <t>Tabela 3.2 – Número de Funções Docentes em Exercício na Educação Superior, por Regime de Trabalho, segundo a Categoria Administrativa – Brasil – 2005-2015</t>
  </si>
  <si>
    <t>Tabela 3.1 – Número de Funções Docentes em Exercício na Educação Superior, por Categoria Administrativa e por Grau de Formação – Brasil – 2005-2015</t>
  </si>
  <si>
    <t>Tabela 2.2 – Evolução do Número de Cursos de Graduação Presencial de Educação Tecnológica por Organização Acadêmica – Brasil – 2005-2015</t>
  </si>
  <si>
    <t>Tabela 2.1 – Número de Cursos de Graduação por Modalidade de Ensino e por Grau Acadêmico – Brasil – 2005-2015</t>
  </si>
  <si>
    <t>Tabela 1.1 – Número de Instituições de Educação Superior por Organização Acadêmica e Categoria Administrativa – Brasil – 2005-2015</t>
  </si>
  <si>
    <t>Tabela A – Número de Cursos, Matrículas, Concluintes e Ingressos Total na Educação Superior (Graduação e Sequencial), por Nível Acadêmico – Brasil – 2005-2015</t>
  </si>
</sst>
</file>

<file path=xl/styles.xml><?xml version="1.0" encoding="utf-8"?>
<styleSheet xmlns="http://schemas.openxmlformats.org/spreadsheetml/2006/main">
  <numFmts count="4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[$€-2]* #,##0.00_);_([$€-2]* \(#,##0.00\);_([$€-2]* &quot;-&quot;??_)"/>
    <numFmt numFmtId="173" formatCode="_(* #,##0.0_);_(* \(#,##0.0\);_(* &quot;-&quot;??_);_(@_)"/>
    <numFmt numFmtId="174" formatCode="_(* #,##0_);_(* \(#,##0\);_(* &quot;-&quot;??_);_(@_)"/>
    <numFmt numFmtId="175" formatCode="0.0%"/>
    <numFmt numFmtId="176" formatCode="[$-416]dddd\,\ d&quot; de &quot;mmmm&quot; de &quot;yyyy"/>
    <numFmt numFmtId="177" formatCode="_(* #,##0.0_);_(* \(#,##0.0\);_(* &quot;-&quot;?_);_(@_)"/>
    <numFmt numFmtId="178" formatCode="0.0"/>
    <numFmt numFmtId="179" formatCode="0.0000"/>
    <numFmt numFmtId="180" formatCode="0.000"/>
    <numFmt numFmtId="181" formatCode="0.000000"/>
    <numFmt numFmtId="182" formatCode="0.0000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[$€-2]\ #,##0.00_);[Red]\([$€-2]\ #,##0.00\)"/>
    <numFmt numFmtId="187" formatCode="_-* #,##0_-;\-* #,##0_-;_-* &quot;-&quot;??_-;_-@_-"/>
    <numFmt numFmtId="188" formatCode="#,##0.0"/>
    <numFmt numFmtId="189" formatCode="#,##0.0_);\(#,##0.0\)"/>
    <numFmt numFmtId="190" formatCode="_-* #,##0.0_-;\-* #,##0.0_-;_-* &quot;-&quot;??_-;_-@_-"/>
    <numFmt numFmtId="191" formatCode="#,##0.0_ ;\-#,##0.0\ "/>
    <numFmt numFmtId="192" formatCode="#,##0_ ;\-#,##0\ "/>
    <numFmt numFmtId="193" formatCode="&quot;Ativado&quot;;&quot;Ativado&quot;;&quot;Desativado&quot;"/>
    <numFmt numFmtId="194" formatCode="0.0000000"/>
    <numFmt numFmtId="195" formatCode="0.00000000"/>
    <numFmt numFmtId="196" formatCode="_-* #,##0.0_-;\-* #,##0.0_-;_-* &quot;-&quot;_-;_-@_-"/>
    <numFmt numFmtId="197" formatCode="_-* #,##0.0_-;\-* #,##0.0_-;_-* &quot;-&quot;?_-;_-@_-"/>
    <numFmt numFmtId="198" formatCode="_-* #,##0_-;\-* #,##0_-;_-* &quot;-&quot;?_-;_-@_-"/>
    <numFmt numFmtId="199" formatCode="_-* #,##0.00_-;\-* #,##0.00_-;_-* &quot;-&quot;?_-;_-@_-"/>
    <numFmt numFmtId="200" formatCode="#,##0.00_ ;\-#,##0.00\ "/>
    <numFmt numFmtId="201" formatCode="#,##0.000"/>
    <numFmt numFmtId="202" formatCode="0.000000000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0"/>
      <name val="MS Sans Serif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Calibri"/>
      <family val="2"/>
    </font>
    <font>
      <i/>
      <sz val="9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vertAlign val="superscript"/>
      <sz val="9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vertAlign val="superscript"/>
      <sz val="12"/>
      <name val="Arial"/>
      <family val="2"/>
    </font>
    <font>
      <b/>
      <sz val="12"/>
      <name val="Times New Roman"/>
      <family val="1"/>
    </font>
    <font>
      <b/>
      <sz val="3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color indexed="9"/>
      <name val="Arial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56"/>
      <name val="Arial"/>
      <family val="2"/>
    </font>
    <font>
      <b/>
      <sz val="9"/>
      <color indexed="56"/>
      <name val="Arial"/>
      <family val="2"/>
    </font>
    <font>
      <b/>
      <sz val="12"/>
      <color indexed="9"/>
      <name val="Calibri"/>
      <family val="2"/>
    </font>
    <font>
      <sz val="14"/>
      <color indexed="8"/>
      <name val="Calibri"/>
      <family val="2"/>
    </font>
    <font>
      <u val="single"/>
      <sz val="28"/>
      <color indexed="12"/>
      <name val="Calibri"/>
      <family val="2"/>
    </font>
    <font>
      <b/>
      <sz val="40"/>
      <color indexed="9"/>
      <name val="Calibri"/>
      <family val="2"/>
    </font>
    <font>
      <i/>
      <sz val="12"/>
      <color indexed="8"/>
      <name val="Arial"/>
      <family val="2"/>
    </font>
    <font>
      <b/>
      <sz val="10"/>
      <color indexed="28"/>
      <name val="Arial"/>
      <family val="2"/>
    </font>
    <font>
      <b/>
      <sz val="8"/>
      <color indexed="8"/>
      <name val="Arial"/>
      <family val="2"/>
    </font>
    <font>
      <sz val="10"/>
      <color indexed="56"/>
      <name val="Arial"/>
      <family val="2"/>
    </font>
    <font>
      <sz val="40"/>
      <color indexed="9"/>
      <name val="Arial"/>
      <family val="0"/>
    </font>
    <font>
      <sz val="20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9"/>
      <color rgb="FFFF0000"/>
      <name val="Arial"/>
      <family val="2"/>
    </font>
    <font>
      <b/>
      <sz val="12"/>
      <color theme="0"/>
      <name val="Arial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3" tint="-0.4999699890613556"/>
      <name val="Arial"/>
      <family val="2"/>
    </font>
    <font>
      <b/>
      <sz val="9"/>
      <color theme="3" tint="-0.4999699890613556"/>
      <name val="Arial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  <font>
      <u val="single"/>
      <sz val="28"/>
      <color theme="10"/>
      <name val="Calibri"/>
      <family val="2"/>
    </font>
    <font>
      <b/>
      <sz val="40"/>
      <color theme="0"/>
      <name val="Calibri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7" tint="-0.4999699890613556"/>
      <name val="Arial"/>
      <family val="2"/>
    </font>
    <font>
      <b/>
      <sz val="8"/>
      <color theme="1"/>
      <name val="Arial"/>
      <family val="2"/>
    </font>
    <font>
      <sz val="10"/>
      <color theme="3" tint="-0.499969989061355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/>
      <top style="thin"/>
      <bottom>
        <color indexed="63"/>
      </bottom>
    </border>
    <border>
      <left/>
      <right style="thin">
        <color indexed="8"/>
      </right>
      <top style="thin"/>
      <bottom>
        <color indexed="63"/>
      </bottom>
    </border>
    <border>
      <left/>
      <right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/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9" fillId="29" borderId="1" applyNumberFormat="0" applyAlignment="0" applyProtection="0"/>
    <xf numFmtId="172" fontId="2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4" fillId="21" borderId="5" applyNumberFormat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17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69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82" fillId="34" borderId="0" xfId="0" applyFont="1" applyFill="1" applyBorder="1" applyAlignment="1">
      <alignment/>
    </xf>
    <xf numFmtId="0" fontId="82" fillId="34" borderId="0" xfId="0" applyFont="1" applyFill="1" applyAlignment="1">
      <alignment/>
    </xf>
    <xf numFmtId="0" fontId="83" fillId="34" borderId="0" xfId="0" applyFont="1" applyFill="1" applyBorder="1" applyAlignment="1">
      <alignment/>
    </xf>
    <xf numFmtId="0" fontId="82" fillId="34" borderId="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9" fillId="34" borderId="0" xfId="63" applyNumberFormat="1" applyFont="1" applyFill="1" applyBorder="1" applyAlignment="1">
      <alignment horizontal="left" vertical="center" wrapText="1"/>
    </xf>
    <xf numFmtId="0" fontId="84" fillId="0" borderId="0" xfId="0" applyFont="1" applyAlignment="1">
      <alignment/>
    </xf>
    <xf numFmtId="0" fontId="9" fillId="34" borderId="0" xfId="0" applyFont="1" applyFill="1" applyBorder="1" applyAlignment="1">
      <alignment horizontal="center"/>
    </xf>
    <xf numFmtId="0" fontId="85" fillId="34" borderId="0" xfId="0" applyFont="1" applyFill="1" applyBorder="1" applyAlignment="1">
      <alignment horizontal="center"/>
    </xf>
    <xf numFmtId="0" fontId="85" fillId="34" borderId="0" xfId="0" applyFont="1" applyFill="1" applyBorder="1" applyAlignment="1">
      <alignment/>
    </xf>
    <xf numFmtId="0" fontId="86" fillId="34" borderId="0" xfId="0" applyFont="1" applyFill="1" applyBorder="1" applyAlignment="1">
      <alignment/>
    </xf>
    <xf numFmtId="0" fontId="86" fillId="34" borderId="10" xfId="0" applyFont="1" applyFill="1" applyBorder="1" applyAlignment="1">
      <alignment horizontal="center"/>
    </xf>
    <xf numFmtId="3" fontId="86" fillId="34" borderId="10" xfId="0" applyNumberFormat="1" applyFont="1" applyFill="1" applyBorder="1" applyAlignment="1">
      <alignment horizontal="center"/>
    </xf>
    <xf numFmtId="3" fontId="86" fillId="35" borderId="10" xfId="0" applyNumberFormat="1" applyFont="1" applyFill="1" applyBorder="1" applyAlignment="1">
      <alignment horizontal="center"/>
    </xf>
    <xf numFmtId="0" fontId="87" fillId="34" borderId="0" xfId="0" applyFont="1" applyFill="1" applyAlignment="1">
      <alignment/>
    </xf>
    <xf numFmtId="0" fontId="84" fillId="34" borderId="0" xfId="0" applyFont="1" applyFill="1" applyAlignment="1">
      <alignment/>
    </xf>
    <xf numFmtId="43" fontId="15" fillId="34" borderId="0" xfId="73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3" fillId="34" borderId="0" xfId="0" applyNumberFormat="1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/>
    </xf>
    <xf numFmtId="0" fontId="17" fillId="0" borderId="0" xfId="51" applyFont="1" applyAlignment="1">
      <alignment vertical="center"/>
      <protection/>
    </xf>
    <xf numFmtId="0" fontId="9" fillId="0" borderId="0" xfId="51" applyFont="1">
      <alignment/>
      <protection/>
    </xf>
    <xf numFmtId="0" fontId="9" fillId="0" borderId="11" xfId="51" applyFont="1" applyBorder="1" applyAlignment="1">
      <alignment horizontal="center" vertical="center" wrapText="1"/>
      <protection/>
    </xf>
    <xf numFmtId="0" fontId="9" fillId="0" borderId="0" xfId="51" applyFont="1" applyBorder="1" applyAlignment="1">
      <alignment horizontal="center" vertical="center" wrapText="1"/>
      <protection/>
    </xf>
    <xf numFmtId="0" fontId="9" fillId="0" borderId="0" xfId="51" applyFont="1" applyAlignment="1">
      <alignment horizontal="center" vertical="center" wrapText="1"/>
      <protection/>
    </xf>
    <xf numFmtId="0" fontId="84" fillId="0" borderId="0" xfId="51" applyFont="1" applyBorder="1">
      <alignment/>
      <protection/>
    </xf>
    <xf numFmtId="0" fontId="9" fillId="0" borderId="0" xfId="51" applyFont="1" applyBorder="1">
      <alignment/>
      <protection/>
    </xf>
    <xf numFmtId="0" fontId="0" fillId="34" borderId="0" xfId="0" applyFill="1" applyAlignment="1">
      <alignment vertical="center"/>
    </xf>
    <xf numFmtId="0" fontId="10" fillId="34" borderId="0" xfId="0" applyFont="1" applyFill="1" applyAlignment="1">
      <alignment vertical="center"/>
    </xf>
    <xf numFmtId="0" fontId="82" fillId="34" borderId="0" xfId="0" applyFont="1" applyFill="1" applyAlignment="1">
      <alignment horizontal="left" vertical="center"/>
    </xf>
    <xf numFmtId="0" fontId="87" fillId="34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187" fontId="86" fillId="34" borderId="0" xfId="74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72" applyNumberFormat="1" applyFont="1" applyFill="1" applyBorder="1" applyAlignment="1">
      <alignment horizontal="left" vertical="center" wrapText="1"/>
    </xf>
    <xf numFmtId="171" fontId="9" fillId="0" borderId="0" xfId="72" applyFont="1" applyFill="1" applyBorder="1" applyAlignment="1">
      <alignment/>
    </xf>
    <xf numFmtId="171" fontId="9" fillId="0" borderId="0" xfId="72" applyFont="1" applyFill="1" applyAlignment="1">
      <alignment/>
    </xf>
    <xf numFmtId="174" fontId="4" fillId="0" borderId="0" xfId="72" applyNumberFormat="1" applyFont="1" applyFill="1" applyBorder="1" applyAlignment="1">
      <alignment/>
    </xf>
    <xf numFmtId="174" fontId="8" fillId="0" borderId="0" xfId="72" applyNumberFormat="1" applyFont="1" applyFill="1" applyBorder="1" applyAlignment="1">
      <alignment horizontal="center" wrapText="1"/>
    </xf>
    <xf numFmtId="174" fontId="9" fillId="0" borderId="12" xfId="72" applyNumberFormat="1" applyFont="1" applyFill="1" applyBorder="1" applyAlignment="1">
      <alignment horizontal="center" vertical="center" wrapText="1"/>
    </xf>
    <xf numFmtId="174" fontId="9" fillId="0" borderId="11" xfId="72" applyNumberFormat="1" applyFont="1" applyFill="1" applyBorder="1" applyAlignment="1">
      <alignment horizontal="center" vertical="center" wrapText="1"/>
    </xf>
    <xf numFmtId="174" fontId="7" fillId="0" borderId="0" xfId="72" applyNumberFormat="1" applyFont="1" applyFill="1" applyBorder="1" applyAlignment="1">
      <alignment/>
    </xf>
    <xf numFmtId="174" fontId="2" fillId="0" borderId="0" xfId="72" applyNumberFormat="1" applyFont="1" applyFill="1" applyBorder="1" applyAlignment="1">
      <alignment/>
    </xf>
    <xf numFmtId="174" fontId="9" fillId="0" borderId="0" xfId="72" applyNumberFormat="1" applyFont="1" applyFill="1" applyBorder="1" applyAlignment="1">
      <alignment vertical="center"/>
    </xf>
    <xf numFmtId="0" fontId="9" fillId="0" borderId="0" xfId="72" applyNumberFormat="1" applyFont="1" applyFill="1" applyBorder="1" applyAlignment="1">
      <alignment vertical="center"/>
    </xf>
    <xf numFmtId="0" fontId="9" fillId="0" borderId="0" xfId="72" applyNumberFormat="1" applyFont="1" applyFill="1" applyBorder="1" applyAlignment="1">
      <alignment horizontal="center" vertical="center"/>
    </xf>
    <xf numFmtId="171" fontId="2" fillId="0" borderId="0" xfId="72" applyFont="1" applyFill="1" applyBorder="1" applyAlignment="1">
      <alignment/>
    </xf>
    <xf numFmtId="174" fontId="14" fillId="0" borderId="0" xfId="72" applyNumberFormat="1" applyFont="1" applyFill="1" applyBorder="1" applyAlignment="1">
      <alignment/>
    </xf>
    <xf numFmtId="1" fontId="9" fillId="0" borderId="0" xfId="72" applyNumberFormat="1" applyFont="1" applyFill="1" applyBorder="1" applyAlignment="1">
      <alignment vertical="center" wrapText="1"/>
    </xf>
    <xf numFmtId="1" fontId="9" fillId="0" borderId="0" xfId="72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174" fontId="2" fillId="0" borderId="0" xfId="60" applyNumberFormat="1" applyFont="1" applyFill="1" applyBorder="1" applyAlignment="1">
      <alignment vertical="top" wrapText="1"/>
    </xf>
    <xf numFmtId="174" fontId="2" fillId="0" borderId="0" xfId="6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2" fillId="0" borderId="0" xfId="51" applyFont="1" applyFill="1" applyAlignment="1">
      <alignment horizontal="center" vertical="center"/>
      <protection/>
    </xf>
    <xf numFmtId="0" fontId="9" fillId="34" borderId="11" xfId="0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86" fillId="0" borderId="10" xfId="0" applyFont="1" applyBorder="1" applyAlignment="1">
      <alignment/>
    </xf>
    <xf numFmtId="0" fontId="86" fillId="0" borderId="10" xfId="0" applyFont="1" applyBorder="1" applyAlignment="1">
      <alignment horizontal="center"/>
    </xf>
    <xf numFmtId="0" fontId="83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9" fillId="34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9" fillId="0" borderId="0" xfId="51" applyFont="1" applyFill="1">
      <alignment/>
      <protection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3" fontId="82" fillId="34" borderId="0" xfId="0" applyNumberFormat="1" applyFont="1" applyFill="1" applyBorder="1" applyAlignment="1">
      <alignment/>
    </xf>
    <xf numFmtId="187" fontId="85" fillId="0" borderId="10" xfId="72" applyNumberFormat="1" applyFont="1" applyBorder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86" fillId="34" borderId="13" xfId="0" applyFont="1" applyFill="1" applyBorder="1" applyAlignment="1">
      <alignment horizontal="center" vertical="center"/>
    </xf>
    <xf numFmtId="0" fontId="86" fillId="34" borderId="11" xfId="0" applyFont="1" applyFill="1" applyBorder="1" applyAlignment="1">
      <alignment horizontal="center" vertical="center"/>
    </xf>
    <xf numFmtId="0" fontId="86" fillId="34" borderId="15" xfId="0" applyFont="1" applyFill="1" applyBorder="1" applyAlignment="1">
      <alignment horizontal="center" vertical="center"/>
    </xf>
    <xf numFmtId="0" fontId="21" fillId="34" borderId="0" xfId="53" applyFont="1" applyFill="1">
      <alignment/>
      <protection/>
    </xf>
    <xf numFmtId="0" fontId="3" fillId="34" borderId="0" xfId="53" applyFont="1" applyFill="1" applyBorder="1" applyAlignment="1">
      <alignment horizontal="center" vertical="center" wrapText="1"/>
      <protection/>
    </xf>
    <xf numFmtId="171" fontId="9" fillId="34" borderId="11" xfId="63" applyFont="1" applyFill="1" applyBorder="1" applyAlignment="1">
      <alignment horizontal="center" vertical="center" wrapText="1"/>
    </xf>
    <xf numFmtId="171" fontId="9" fillId="34" borderId="13" xfId="63" applyFont="1" applyFill="1" applyBorder="1" applyAlignment="1">
      <alignment horizontal="center" vertical="center" wrapText="1"/>
    </xf>
    <xf numFmtId="0" fontId="21" fillId="34" borderId="0" xfId="53" applyFont="1" applyFill="1" applyBorder="1">
      <alignment/>
      <protection/>
    </xf>
    <xf numFmtId="0" fontId="9" fillId="34" borderId="0" xfId="53" applyFont="1" applyFill="1" applyBorder="1" applyAlignment="1">
      <alignment horizontal="center" vertical="center" wrapText="1"/>
      <protection/>
    </xf>
    <xf numFmtId="171" fontId="9" fillId="34" borderId="12" xfId="63" applyFont="1" applyFill="1" applyBorder="1" applyAlignment="1">
      <alignment horizontal="center" vertical="center" wrapText="1"/>
    </xf>
    <xf numFmtId="171" fontId="9" fillId="34" borderId="0" xfId="63" applyFont="1" applyFill="1" applyBorder="1" applyAlignment="1">
      <alignment horizontal="center" vertical="center" wrapText="1"/>
    </xf>
    <xf numFmtId="0" fontId="9" fillId="34" borderId="0" xfId="53" applyFont="1" applyFill="1" applyBorder="1">
      <alignment/>
      <protection/>
    </xf>
    <xf numFmtId="0" fontId="21" fillId="0" borderId="0" xfId="53" applyFont="1" applyFill="1">
      <alignment/>
      <protection/>
    </xf>
    <xf numFmtId="0" fontId="21" fillId="0" borderId="0" xfId="53" applyFont="1" applyFill="1" applyBorder="1">
      <alignment/>
      <protection/>
    </xf>
    <xf numFmtId="0" fontId="86" fillId="0" borderId="11" xfId="0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86" fillId="0" borderId="14" xfId="0" applyFont="1" applyBorder="1" applyAlignment="1">
      <alignment horizontal="center" vertical="center"/>
    </xf>
    <xf numFmtId="0" fontId="86" fillId="0" borderId="14" xfId="0" applyFont="1" applyBorder="1" applyAlignment="1">
      <alignment horizontal="center" vertical="center" wrapText="1"/>
    </xf>
    <xf numFmtId="0" fontId="86" fillId="34" borderId="0" xfId="0" applyFont="1" applyFill="1" applyAlignment="1">
      <alignment/>
    </xf>
    <xf numFmtId="0" fontId="84" fillId="0" borderId="0" xfId="53" applyFont="1" applyAlignment="1">
      <alignment/>
      <protection/>
    </xf>
    <xf numFmtId="0" fontId="12" fillId="34" borderId="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wrapText="1"/>
    </xf>
    <xf numFmtId="43" fontId="15" fillId="0" borderId="10" xfId="73" applyFont="1" applyFill="1" applyBorder="1" applyAlignment="1">
      <alignment horizontal="center" vertical="center"/>
    </xf>
    <xf numFmtId="43" fontId="15" fillId="0" borderId="17" xfId="73" applyFont="1" applyFill="1" applyBorder="1" applyAlignment="1">
      <alignment horizontal="center" vertical="center"/>
    </xf>
    <xf numFmtId="0" fontId="9" fillId="34" borderId="11" xfId="53" applyFont="1" applyFill="1" applyBorder="1" applyAlignment="1">
      <alignment horizontal="center" vertical="center" wrapText="1"/>
      <protection/>
    </xf>
    <xf numFmtId="0" fontId="9" fillId="34" borderId="13" xfId="53" applyFont="1" applyFill="1" applyBorder="1" applyAlignment="1">
      <alignment horizontal="center" vertical="center" wrapText="1"/>
      <protection/>
    </xf>
    <xf numFmtId="0" fontId="17" fillId="0" borderId="0" xfId="51" applyFont="1" applyBorder="1" applyAlignment="1">
      <alignment vertical="center"/>
      <protection/>
    </xf>
    <xf numFmtId="0" fontId="9" fillId="0" borderId="0" xfId="51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82" fillId="34" borderId="0" xfId="0" applyNumberFormat="1" applyFont="1" applyFill="1" applyAlignment="1" quotePrefix="1">
      <alignment/>
    </xf>
    <xf numFmtId="0" fontId="86" fillId="34" borderId="11" xfId="0" applyFont="1" applyFill="1" applyBorder="1" applyAlignment="1">
      <alignment horizontal="center" vertical="center" wrapText="1"/>
    </xf>
    <xf numFmtId="0" fontId="86" fillId="34" borderId="13" xfId="0" applyFont="1" applyFill="1" applyBorder="1" applyAlignment="1">
      <alignment horizontal="center" vertical="center" wrapText="1"/>
    </xf>
    <xf numFmtId="0" fontId="86" fillId="34" borderId="12" xfId="0" applyFont="1" applyFill="1" applyBorder="1" applyAlignment="1">
      <alignment horizontal="center" vertical="center"/>
    </xf>
    <xf numFmtId="0" fontId="86" fillId="34" borderId="0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174" fontId="9" fillId="0" borderId="0" xfId="72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74" fontId="9" fillId="0" borderId="0" xfId="72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174" fontId="7" fillId="0" borderId="10" xfId="72" applyNumberFormat="1" applyFont="1" applyFill="1" applyBorder="1" applyAlignment="1">
      <alignment/>
    </xf>
    <xf numFmtId="174" fontId="14" fillId="0" borderId="10" xfId="72" applyNumberFormat="1" applyFont="1" applyFill="1" applyBorder="1" applyAlignment="1">
      <alignment/>
    </xf>
    <xf numFmtId="174" fontId="2" fillId="0" borderId="10" xfId="72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0" fontId="86" fillId="0" borderId="0" xfId="0" applyFont="1" applyBorder="1" applyAlignment="1">
      <alignment horizontal="center"/>
    </xf>
    <xf numFmtId="0" fontId="86" fillId="5" borderId="10" xfId="0" applyFont="1" applyFill="1" applyBorder="1" applyAlignment="1">
      <alignment horizontal="center"/>
    </xf>
    <xf numFmtId="0" fontId="86" fillId="5" borderId="10" xfId="0" applyFont="1" applyFill="1" applyBorder="1" applyAlignment="1">
      <alignment horizontal="left"/>
    </xf>
    <xf numFmtId="3" fontId="88" fillId="5" borderId="10" xfId="75" applyNumberFormat="1" applyFont="1" applyFill="1" applyBorder="1" applyAlignment="1">
      <alignment horizontal="center"/>
    </xf>
    <xf numFmtId="188" fontId="88" fillId="5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21" fillId="0" borderId="0" xfId="53" applyFont="1" applyFill="1" applyBorder="1" applyAlignment="1">
      <alignment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85" fillId="0" borderId="11" xfId="0" applyFont="1" applyBorder="1" applyAlignment="1">
      <alignment horizontal="center" vertical="center"/>
    </xf>
    <xf numFmtId="187" fontId="85" fillId="0" borderId="11" xfId="75" applyNumberFormat="1" applyFont="1" applyBorder="1" applyAlignment="1">
      <alignment horizontal="center" vertical="center"/>
    </xf>
    <xf numFmtId="187" fontId="85" fillId="0" borderId="11" xfId="75" applyNumberFormat="1" applyFont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/>
    </xf>
    <xf numFmtId="187" fontId="85" fillId="0" borderId="13" xfId="75" applyNumberFormat="1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187" fontId="85" fillId="0" borderId="0" xfId="75" applyNumberFormat="1" applyFont="1" applyBorder="1" applyAlignment="1">
      <alignment horizontal="center" vertical="center"/>
    </xf>
    <xf numFmtId="187" fontId="85" fillId="0" borderId="0" xfId="75" applyNumberFormat="1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/>
    </xf>
    <xf numFmtId="0" fontId="84" fillId="0" borderId="10" xfId="0" applyFont="1" applyBorder="1" applyAlignment="1">
      <alignment vertical="center"/>
    </xf>
    <xf numFmtId="0" fontId="21" fillId="0" borderId="0" xfId="53" applyFont="1" applyFill="1" applyBorder="1" applyAlignment="1">
      <alignment vertical="center"/>
      <protection/>
    </xf>
    <xf numFmtId="0" fontId="86" fillId="0" borderId="0" xfId="0" applyFont="1" applyBorder="1" applyAlignment="1">
      <alignment vertical="center"/>
    </xf>
    <xf numFmtId="187" fontId="86" fillId="0" borderId="0" xfId="75" applyNumberFormat="1" applyFont="1" applyBorder="1" applyAlignment="1">
      <alignment vertical="center"/>
    </xf>
    <xf numFmtId="0" fontId="86" fillId="0" borderId="0" xfId="0" applyFont="1" applyBorder="1" applyAlignment="1">
      <alignment/>
    </xf>
    <xf numFmtId="187" fontId="21" fillId="0" borderId="0" xfId="73" applyNumberFormat="1" applyFont="1" applyFill="1" applyBorder="1" applyAlignment="1">
      <alignment/>
    </xf>
    <xf numFmtId="175" fontId="21" fillId="0" borderId="0" xfId="57" applyNumberFormat="1" applyFont="1" applyFill="1" applyBorder="1" applyAlignment="1">
      <alignment/>
    </xf>
    <xf numFmtId="0" fontId="0" fillId="0" borderId="0" xfId="0" applyBorder="1" applyAlignment="1">
      <alignment/>
    </xf>
    <xf numFmtId="0" fontId="15" fillId="34" borderId="11" xfId="0" applyFont="1" applyFill="1" applyBorder="1" applyAlignment="1">
      <alignment horizontal="center" vertical="center" wrapText="1"/>
    </xf>
    <xf numFmtId="3" fontId="89" fillId="36" borderId="18" xfId="0" applyNumberFormat="1" applyFont="1" applyFill="1" applyBorder="1" applyAlignment="1">
      <alignment horizontal="center" vertical="center"/>
    </xf>
    <xf numFmtId="3" fontId="89" fillId="36" borderId="0" xfId="73" applyNumberFormat="1" applyFont="1" applyFill="1" applyBorder="1" applyAlignment="1">
      <alignment horizontal="center" vertical="center"/>
    </xf>
    <xf numFmtId="3" fontId="89" fillId="36" borderId="19" xfId="73" applyNumberFormat="1" applyFont="1" applyFill="1" applyBorder="1" applyAlignment="1">
      <alignment horizontal="center" vertical="center"/>
    </xf>
    <xf numFmtId="3" fontId="22" fillId="0" borderId="18" xfId="0" applyNumberFormat="1" applyFont="1" applyFill="1" applyBorder="1" applyAlignment="1">
      <alignment horizontal="center" vertical="center"/>
    </xf>
    <xf numFmtId="3" fontId="22" fillId="0" borderId="0" xfId="73" applyNumberFormat="1" applyFont="1" applyFill="1" applyBorder="1" applyAlignment="1">
      <alignment horizontal="center" vertical="center"/>
    </xf>
    <xf numFmtId="3" fontId="22" fillId="0" borderId="19" xfId="73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left" indent="1"/>
    </xf>
    <xf numFmtId="3" fontId="21" fillId="0" borderId="18" xfId="0" applyNumberFormat="1" applyFont="1" applyFill="1" applyBorder="1" applyAlignment="1">
      <alignment/>
    </xf>
    <xf numFmtId="3" fontId="21" fillId="0" borderId="0" xfId="63" applyNumberFormat="1" applyFont="1" applyFill="1" applyBorder="1" applyAlignment="1">
      <alignment/>
    </xf>
    <xf numFmtId="3" fontId="21" fillId="0" borderId="19" xfId="63" applyNumberFormat="1" applyFont="1" applyFill="1" applyBorder="1" applyAlignment="1">
      <alignment/>
    </xf>
    <xf numFmtId="0" fontId="83" fillId="0" borderId="0" xfId="0" applyFont="1" applyAlignment="1">
      <alignment vertical="center" wrapText="1"/>
    </xf>
    <xf numFmtId="3" fontId="84" fillId="0" borderId="0" xfId="75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9" fillId="0" borderId="13" xfId="51" applyFont="1" applyBorder="1" applyAlignment="1">
      <alignment horizontal="center" vertical="center" wrapText="1"/>
      <protection/>
    </xf>
    <xf numFmtId="0" fontId="83" fillId="0" borderId="0" xfId="0" applyFont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192" fontId="9" fillId="0" borderId="0" xfId="72" applyNumberFormat="1" applyFont="1" applyAlignment="1">
      <alignment horizontal="center" vertical="center"/>
    </xf>
    <xf numFmtId="0" fontId="85" fillId="0" borderId="0" xfId="0" applyFont="1" applyAlignment="1">
      <alignment horizontal="left" vertical="center" indent="1"/>
    </xf>
    <xf numFmtId="0" fontId="17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2"/>
    </xf>
    <xf numFmtId="0" fontId="86" fillId="0" borderId="13" xfId="0" applyFont="1" applyBorder="1" applyAlignment="1">
      <alignment horizontal="center" vertical="center" wrapText="1"/>
    </xf>
    <xf numFmtId="4" fontId="82" fillId="34" borderId="0" xfId="0" applyNumberFormat="1" applyFont="1" applyFill="1" applyBorder="1" applyAlignment="1">
      <alignment/>
    </xf>
    <xf numFmtId="0" fontId="90" fillId="0" borderId="0" xfId="0" applyFont="1" applyFill="1" applyAlignment="1">
      <alignment/>
    </xf>
    <xf numFmtId="0" fontId="91" fillId="0" borderId="0" xfId="0" applyFont="1" applyFill="1" applyAlignment="1">
      <alignment horizontal="justify" vertical="center"/>
    </xf>
    <xf numFmtId="0" fontId="91" fillId="0" borderId="0" xfId="0" applyFont="1" applyFill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92" fillId="0" borderId="18" xfId="0" applyFont="1" applyFill="1" applyBorder="1" applyAlignment="1">
      <alignment horizontal="left" vertical="center" indent="2"/>
    </xf>
    <xf numFmtId="0" fontId="92" fillId="0" borderId="21" xfId="0" applyFont="1" applyFill="1" applyBorder="1" applyAlignment="1">
      <alignment horizontal="center" vertical="center"/>
    </xf>
    <xf numFmtId="0" fontId="92" fillId="0" borderId="19" xfId="0" applyFont="1" applyFill="1" applyBorder="1" applyAlignment="1">
      <alignment horizontal="center" vertical="center"/>
    </xf>
    <xf numFmtId="0" fontId="92" fillId="0" borderId="16" xfId="0" applyFont="1" applyFill="1" applyBorder="1" applyAlignment="1">
      <alignment horizontal="left" vertical="center" indent="2"/>
    </xf>
    <xf numFmtId="0" fontId="92" fillId="0" borderId="22" xfId="0" applyFont="1" applyFill="1" applyBorder="1" applyAlignment="1">
      <alignment horizontal="center" vertical="center"/>
    </xf>
    <xf numFmtId="0" fontId="92" fillId="0" borderId="17" xfId="0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 vertical="center" wrapText="1"/>
    </xf>
    <xf numFmtId="0" fontId="93" fillId="0" borderId="13" xfId="0" applyFont="1" applyBorder="1" applyAlignment="1">
      <alignment horizontal="center" vertical="center" wrapText="1"/>
    </xf>
    <xf numFmtId="0" fontId="93" fillId="0" borderId="0" xfId="0" applyFont="1" applyBorder="1" applyAlignment="1">
      <alignment/>
    </xf>
    <xf numFmtId="0" fontId="94" fillId="0" borderId="0" xfId="0" applyFont="1" applyBorder="1" applyAlignment="1">
      <alignment horizontal="left" vertical="center" indent="1"/>
    </xf>
    <xf numFmtId="192" fontId="93" fillId="0" borderId="0" xfId="75" applyNumberFormat="1" applyFont="1" applyBorder="1" applyAlignment="1">
      <alignment horizontal="center" vertical="center"/>
    </xf>
    <xf numFmtId="0" fontId="93" fillId="0" borderId="0" xfId="0" applyFont="1" applyFill="1" applyBorder="1" applyAlignment="1">
      <alignment horizontal="left" vertical="center" wrapText="1" indent="2"/>
    </xf>
    <xf numFmtId="0" fontId="94" fillId="0" borderId="0" xfId="0" applyFont="1" applyFill="1" applyBorder="1" applyAlignment="1">
      <alignment horizontal="left" vertical="center" wrapText="1" indent="1"/>
    </xf>
    <xf numFmtId="178" fontId="7" fillId="0" borderId="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/>
    </xf>
    <xf numFmtId="0" fontId="9" fillId="0" borderId="10" xfId="51" applyFont="1" applyFill="1" applyBorder="1">
      <alignment/>
      <protection/>
    </xf>
    <xf numFmtId="3" fontId="13" fillId="0" borderId="10" xfId="51" applyNumberFormat="1" applyFont="1" applyFill="1" applyBorder="1">
      <alignment/>
      <protection/>
    </xf>
    <xf numFmtId="0" fontId="9" fillId="0" borderId="10" xfId="53" applyFont="1" applyFill="1" applyBorder="1" applyAlignment="1">
      <alignment horizontal="center"/>
      <protection/>
    </xf>
    <xf numFmtId="3" fontId="21" fillId="0" borderId="10" xfId="53" applyNumberFormat="1" applyFont="1" applyFill="1" applyBorder="1" applyAlignment="1">
      <alignment horizontal="center"/>
      <protection/>
    </xf>
    <xf numFmtId="0" fontId="21" fillId="0" borderId="10" xfId="53" applyFont="1" applyFill="1" applyBorder="1">
      <alignment/>
      <protection/>
    </xf>
    <xf numFmtId="0" fontId="21" fillId="0" borderId="10" xfId="53" applyFont="1" applyFill="1" applyBorder="1" applyAlignment="1">
      <alignment horizontal="center"/>
      <protection/>
    </xf>
    <xf numFmtId="173" fontId="21" fillId="0" borderId="10" xfId="63" applyNumberFormat="1" applyFont="1" applyFill="1" applyBorder="1" applyAlignment="1">
      <alignment horizontal="center"/>
    </xf>
    <xf numFmtId="173" fontId="9" fillId="0" borderId="10" xfId="63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174" fontId="17" fillId="0" borderId="10" xfId="74" applyNumberFormat="1" applyFont="1" applyFill="1" applyBorder="1" applyAlignment="1">
      <alignment horizontal="right"/>
    </xf>
    <xf numFmtId="174" fontId="9" fillId="0" borderId="10" xfId="74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9" fillId="34" borderId="0" xfId="0" applyFont="1" applyFill="1" applyBorder="1" applyAlignment="1">
      <alignment horizontal="center" vertical="center" wrapText="1"/>
    </xf>
    <xf numFmtId="174" fontId="9" fillId="0" borderId="13" xfId="72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95" fillId="0" borderId="0" xfId="51" applyFont="1" applyFill="1" applyAlignment="1">
      <alignment horizontal="center" vertical="center" wrapText="1"/>
      <protection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0" fontId="70" fillId="0" borderId="0" xfId="45" applyFont="1" applyAlignment="1" applyProtection="1">
      <alignment horizontal="left" vertical="center" indent="1"/>
      <protection/>
    </xf>
    <xf numFmtId="0" fontId="70" fillId="0" borderId="0" xfId="45" applyFont="1" applyAlignment="1" applyProtection="1">
      <alignment horizontal="left" indent="1"/>
      <protection/>
    </xf>
    <xf numFmtId="0" fontId="96" fillId="0" borderId="0" xfId="0" applyFont="1" applyAlignment="1">
      <alignment horizontal="left" vertical="center" indent="1"/>
    </xf>
    <xf numFmtId="0" fontId="96" fillId="0" borderId="0" xfId="0" applyFont="1" applyAlignment="1">
      <alignment/>
    </xf>
    <xf numFmtId="0" fontId="22" fillId="34" borderId="0" xfId="0" applyFont="1" applyFill="1" applyBorder="1" applyAlignment="1">
      <alignment vertical="center" wrapText="1"/>
    </xf>
    <xf numFmtId="3" fontId="21" fillId="0" borderId="0" xfId="73" applyNumberFormat="1" applyFont="1" applyFill="1" applyBorder="1" applyAlignment="1">
      <alignment vertical="center"/>
    </xf>
    <xf numFmtId="3" fontId="21" fillId="0" borderId="0" xfId="74" applyNumberFormat="1" applyFont="1" applyFill="1" applyBorder="1" applyAlignment="1">
      <alignment vertical="center"/>
    </xf>
    <xf numFmtId="3" fontId="21" fillId="0" borderId="19" xfId="73" applyNumberFormat="1" applyFont="1" applyFill="1" applyBorder="1" applyAlignment="1">
      <alignment vertical="center"/>
    </xf>
    <xf numFmtId="3" fontId="21" fillId="37" borderId="0" xfId="73" applyNumberFormat="1" applyFont="1" applyFill="1" applyBorder="1" applyAlignment="1">
      <alignment horizontal="right" vertical="center"/>
    </xf>
    <xf numFmtId="3" fontId="21" fillId="37" borderId="0" xfId="74" applyNumberFormat="1" applyFont="1" applyFill="1" applyBorder="1" applyAlignment="1">
      <alignment horizontal="right" vertical="center"/>
    </xf>
    <xf numFmtId="3" fontId="21" fillId="37" borderId="19" xfId="74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 applyProtection="1">
      <alignment horizontal="right" vertical="center"/>
      <protection locked="0"/>
    </xf>
    <xf numFmtId="3" fontId="21" fillId="0" borderId="19" xfId="0" applyNumberFormat="1" applyFont="1" applyFill="1" applyBorder="1" applyAlignment="1" applyProtection="1">
      <alignment horizontal="right" vertical="center"/>
      <protection locked="0"/>
    </xf>
    <xf numFmtId="3" fontId="21" fillId="37" borderId="0" xfId="0" applyNumberFormat="1" applyFont="1" applyFill="1" applyBorder="1" applyAlignment="1" applyProtection="1">
      <alignment horizontal="right" vertical="center"/>
      <protection locked="0"/>
    </xf>
    <xf numFmtId="3" fontId="21" fillId="37" borderId="19" xfId="0" applyNumberFormat="1" applyFont="1" applyFill="1" applyBorder="1" applyAlignment="1" applyProtection="1">
      <alignment horizontal="right" vertical="center"/>
      <protection locked="0"/>
    </xf>
    <xf numFmtId="3" fontId="21" fillId="0" borderId="0" xfId="63" applyNumberFormat="1" applyFont="1" applyFill="1" applyBorder="1" applyAlignment="1">
      <alignment vertical="center"/>
    </xf>
    <xf numFmtId="3" fontId="21" fillId="0" borderId="19" xfId="63" applyNumberFormat="1" applyFont="1" applyFill="1" applyBorder="1" applyAlignment="1">
      <alignment vertical="center"/>
    </xf>
    <xf numFmtId="3" fontId="21" fillId="37" borderId="0" xfId="63" applyNumberFormat="1" applyFont="1" applyFill="1" applyBorder="1" applyAlignment="1">
      <alignment vertical="center"/>
    </xf>
    <xf numFmtId="3" fontId="21" fillId="37" borderId="19" xfId="63" applyNumberFormat="1" applyFont="1" applyFill="1" applyBorder="1" applyAlignment="1">
      <alignment vertical="center"/>
    </xf>
    <xf numFmtId="3" fontId="21" fillId="0" borderId="18" xfId="0" applyNumberFormat="1" applyFont="1" applyFill="1" applyBorder="1" applyAlignment="1">
      <alignment horizontal="left" vertical="center" indent="4"/>
    </xf>
    <xf numFmtId="3" fontId="21" fillId="37" borderId="18" xfId="0" applyNumberFormat="1" applyFont="1" applyFill="1" applyBorder="1" applyAlignment="1">
      <alignment horizontal="left" vertical="center" indent="4"/>
    </xf>
    <xf numFmtId="0" fontId="85" fillId="38" borderId="0" xfId="0" applyFont="1" applyFill="1" applyAlignment="1">
      <alignment horizontal="center" vertical="center"/>
    </xf>
    <xf numFmtId="0" fontId="85" fillId="38" borderId="0" xfId="0" applyFont="1" applyFill="1" applyAlignment="1">
      <alignment vertical="center"/>
    </xf>
    <xf numFmtId="192" fontId="17" fillId="38" borderId="0" xfId="72" applyNumberFormat="1" applyFont="1" applyFill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 horizontal="left" vertical="center"/>
    </xf>
    <xf numFmtId="192" fontId="9" fillId="0" borderId="0" xfId="72" applyNumberFormat="1" applyFont="1" applyAlignment="1">
      <alignment vertical="center"/>
    </xf>
    <xf numFmtId="0" fontId="86" fillId="0" borderId="0" xfId="0" applyFont="1" applyAlignment="1">
      <alignment vertical="center"/>
    </xf>
    <xf numFmtId="192" fontId="17" fillId="0" borderId="0" xfId="72" applyNumberFormat="1" applyFont="1" applyAlignment="1">
      <alignment vertical="center"/>
    </xf>
    <xf numFmtId="192" fontId="17" fillId="0" borderId="0" xfId="72" applyNumberFormat="1" applyFont="1" applyAlignment="1">
      <alignment horizontal="center" vertical="center"/>
    </xf>
    <xf numFmtId="0" fontId="13" fillId="38" borderId="0" xfId="51" applyFont="1" applyFill="1" applyBorder="1" applyAlignment="1">
      <alignment horizontal="center" vertical="center"/>
      <protection/>
    </xf>
    <xf numFmtId="3" fontId="13" fillId="38" borderId="0" xfId="51" applyNumberFormat="1" applyFont="1" applyFill="1" applyBorder="1" applyAlignment="1">
      <alignment horizontal="center" vertical="center"/>
      <protection/>
    </xf>
    <xf numFmtId="3" fontId="9" fillId="38" borderId="0" xfId="51" applyNumberFormat="1" applyFont="1" applyFill="1" applyBorder="1" applyAlignment="1" quotePrefix="1">
      <alignment horizontal="center" vertical="center"/>
      <protection/>
    </xf>
    <xf numFmtId="0" fontId="13" fillId="0" borderId="0" xfId="51" applyFont="1" applyFill="1" applyBorder="1" applyAlignment="1">
      <alignment horizontal="center" vertical="center"/>
      <protection/>
    </xf>
    <xf numFmtId="3" fontId="13" fillId="0" borderId="0" xfId="51" applyNumberFormat="1" applyFont="1" applyFill="1" applyBorder="1" applyAlignment="1">
      <alignment horizontal="center" vertical="center"/>
      <protection/>
    </xf>
    <xf numFmtId="3" fontId="9" fillId="0" borderId="0" xfId="51" applyNumberFormat="1" applyFont="1" applyBorder="1" applyAlignment="1" quotePrefix="1">
      <alignment horizontal="center" vertical="center"/>
      <protection/>
    </xf>
    <xf numFmtId="3" fontId="13" fillId="0" borderId="0" xfId="51" applyNumberFormat="1" applyFont="1" applyBorder="1" applyAlignment="1">
      <alignment horizontal="center" vertical="center"/>
      <protection/>
    </xf>
    <xf numFmtId="3" fontId="9" fillId="0" borderId="0" xfId="51" applyNumberFormat="1" applyFont="1" applyFill="1" applyBorder="1" applyAlignment="1" quotePrefix="1">
      <alignment horizontal="center" vertical="center"/>
      <protection/>
    </xf>
    <xf numFmtId="0" fontId="92" fillId="38" borderId="23" xfId="0" applyFont="1" applyFill="1" applyBorder="1" applyAlignment="1">
      <alignment horizontal="left" vertical="center" indent="2"/>
    </xf>
    <xf numFmtId="0" fontId="92" fillId="38" borderId="20" xfId="0" applyFont="1" applyFill="1" applyBorder="1" applyAlignment="1">
      <alignment horizontal="center" vertical="center"/>
    </xf>
    <xf numFmtId="0" fontId="92" fillId="38" borderId="24" xfId="0" applyFont="1" applyFill="1" applyBorder="1" applyAlignment="1">
      <alignment horizontal="center" vertical="center"/>
    </xf>
    <xf numFmtId="0" fontId="92" fillId="38" borderId="18" xfId="0" applyFont="1" applyFill="1" applyBorder="1" applyAlignment="1">
      <alignment horizontal="left" vertical="center" indent="2"/>
    </xf>
    <xf numFmtId="0" fontId="92" fillId="38" borderId="21" xfId="0" applyFont="1" applyFill="1" applyBorder="1" applyAlignment="1">
      <alignment horizontal="center" vertical="center"/>
    </xf>
    <xf numFmtId="0" fontId="92" fillId="38" borderId="19" xfId="0" applyFont="1" applyFill="1" applyBorder="1" applyAlignment="1">
      <alignment horizontal="center" vertical="center"/>
    </xf>
    <xf numFmtId="0" fontId="92" fillId="38" borderId="16" xfId="0" applyFont="1" applyFill="1" applyBorder="1" applyAlignment="1">
      <alignment horizontal="left" vertical="center" indent="2"/>
    </xf>
    <xf numFmtId="0" fontId="92" fillId="38" borderId="22" xfId="0" applyFont="1" applyFill="1" applyBorder="1" applyAlignment="1">
      <alignment horizontal="center" vertical="center"/>
    </xf>
    <xf numFmtId="0" fontId="92" fillId="38" borderId="17" xfId="0" applyFont="1" applyFill="1" applyBorder="1" applyAlignment="1">
      <alignment horizontal="center" vertical="center"/>
    </xf>
    <xf numFmtId="3" fontId="17" fillId="34" borderId="0" xfId="0" applyNumberFormat="1" applyFont="1" applyFill="1" applyBorder="1" applyAlignment="1">
      <alignment horizontal="center" vertical="center"/>
    </xf>
    <xf numFmtId="3" fontId="9" fillId="34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53" applyFont="1" applyFill="1" applyBorder="1" applyAlignment="1">
      <alignment horizontal="center" vertical="center"/>
      <protection/>
    </xf>
    <xf numFmtId="192" fontId="17" fillId="0" borderId="0" xfId="73" applyNumberFormat="1" applyFont="1" applyFill="1" applyBorder="1" applyAlignment="1">
      <alignment horizontal="center" vertical="center"/>
    </xf>
    <xf numFmtId="192" fontId="9" fillId="0" borderId="0" xfId="73" applyNumberFormat="1" applyFont="1" applyFill="1" applyBorder="1" applyAlignment="1">
      <alignment horizontal="center" vertical="center"/>
    </xf>
    <xf numFmtId="188" fontId="9" fillId="34" borderId="0" xfId="63" applyNumberFormat="1" applyFont="1" applyFill="1" applyBorder="1" applyAlignment="1">
      <alignment horizontal="center" vertical="center"/>
    </xf>
    <xf numFmtId="3" fontId="9" fillId="34" borderId="0" xfId="0" applyNumberFormat="1" applyFont="1" applyFill="1" applyBorder="1" applyAlignment="1" applyProtection="1">
      <alignment horizontal="center" vertical="center"/>
      <protection locked="0"/>
    </xf>
    <xf numFmtId="188" fontId="9" fillId="0" borderId="0" xfId="63" applyNumberFormat="1" applyFont="1" applyFill="1" applyBorder="1" applyAlignment="1">
      <alignment horizontal="center" vertical="center"/>
    </xf>
    <xf numFmtId="0" fontId="86" fillId="7" borderId="0" xfId="0" applyFont="1" applyFill="1" applyAlignment="1">
      <alignment horizontal="center" vertical="center"/>
    </xf>
    <xf numFmtId="0" fontId="86" fillId="7" borderId="0" xfId="0" applyFont="1" applyFill="1" applyAlignment="1">
      <alignment horizontal="left" vertical="center"/>
    </xf>
    <xf numFmtId="3" fontId="9" fillId="7" borderId="0" xfId="75" applyNumberFormat="1" applyFont="1" applyFill="1" applyAlignment="1">
      <alignment horizontal="center" vertical="center"/>
    </xf>
    <xf numFmtId="188" fontId="9" fillId="7" borderId="0" xfId="0" applyNumberFormat="1" applyFont="1" applyFill="1" applyAlignment="1">
      <alignment horizontal="center" vertical="center"/>
    </xf>
    <xf numFmtId="3" fontId="9" fillId="0" borderId="0" xfId="75" applyNumberFormat="1" applyFont="1" applyAlignment="1">
      <alignment horizontal="center" vertical="center"/>
    </xf>
    <xf numFmtId="188" fontId="9" fillId="0" borderId="0" xfId="0" applyNumberFormat="1" applyFont="1" applyAlignment="1">
      <alignment horizontal="center" vertical="center"/>
    </xf>
    <xf numFmtId="0" fontId="86" fillId="5" borderId="0" xfId="0" applyFont="1" applyFill="1" applyAlignment="1">
      <alignment horizontal="center" vertical="center"/>
    </xf>
    <xf numFmtId="0" fontId="86" fillId="5" borderId="0" xfId="0" applyFont="1" applyFill="1" applyAlignment="1">
      <alignment horizontal="left" vertical="center"/>
    </xf>
    <xf numFmtId="3" fontId="9" fillId="5" borderId="0" xfId="75" applyNumberFormat="1" applyFont="1" applyFill="1" applyAlignment="1">
      <alignment horizontal="center" vertical="center"/>
    </xf>
    <xf numFmtId="188" fontId="9" fillId="5" borderId="0" xfId="0" applyNumberFormat="1" applyFont="1" applyFill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left" vertical="center"/>
    </xf>
    <xf numFmtId="3" fontId="9" fillId="0" borderId="0" xfId="75" applyNumberFormat="1" applyFont="1" applyBorder="1" applyAlignment="1">
      <alignment horizontal="center" vertical="center"/>
    </xf>
    <xf numFmtId="188" fontId="9" fillId="0" borderId="0" xfId="0" applyNumberFormat="1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191" fontId="84" fillId="0" borderId="0" xfId="75" applyNumberFormat="1" applyFont="1" applyBorder="1" applyAlignment="1">
      <alignment horizontal="center" vertical="center"/>
    </xf>
    <xf numFmtId="49" fontId="84" fillId="0" borderId="0" xfId="0" applyNumberFormat="1" applyFont="1" applyBorder="1" applyAlignment="1">
      <alignment vertical="center"/>
    </xf>
    <xf numFmtId="0" fontId="84" fillId="0" borderId="10" xfId="0" applyFont="1" applyBorder="1" applyAlignment="1">
      <alignment horizontal="center" vertical="center"/>
    </xf>
    <xf numFmtId="49" fontId="84" fillId="0" borderId="10" xfId="0" applyNumberFormat="1" applyFont="1" applyBorder="1" applyAlignment="1">
      <alignment vertical="center"/>
    </xf>
    <xf numFmtId="3" fontId="84" fillId="0" borderId="10" xfId="75" applyNumberFormat="1" applyFont="1" applyBorder="1" applyAlignment="1">
      <alignment vertical="center"/>
    </xf>
    <xf numFmtId="191" fontId="84" fillId="0" borderId="10" xfId="75" applyNumberFormat="1" applyFont="1" applyBorder="1" applyAlignment="1">
      <alignment horizontal="center" vertical="center"/>
    </xf>
    <xf numFmtId="3" fontId="17" fillId="0" borderId="0" xfId="72" applyNumberFormat="1" applyFont="1" applyFill="1" applyBorder="1" applyAlignment="1">
      <alignment horizontal="right" vertical="center"/>
    </xf>
    <xf numFmtId="3" fontId="9" fillId="0" borderId="0" xfId="72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17" fillId="0" borderId="0" xfId="74" applyNumberFormat="1" applyFont="1" applyFill="1" applyBorder="1" applyAlignment="1">
      <alignment horizontal="right" vertical="center"/>
    </xf>
    <xf numFmtId="3" fontId="9" fillId="0" borderId="0" xfId="74" applyNumberFormat="1" applyFont="1" applyFill="1" applyBorder="1" applyAlignment="1">
      <alignment horizontal="right" vertical="center"/>
    </xf>
    <xf numFmtId="174" fontId="9" fillId="0" borderId="0" xfId="72" applyNumberFormat="1" applyFont="1" applyFill="1" applyBorder="1" applyAlignment="1">
      <alignment horizontal="left" vertical="center"/>
    </xf>
    <xf numFmtId="3" fontId="9" fillId="0" borderId="0" xfId="72" applyNumberFormat="1" applyFont="1" applyFill="1" applyBorder="1" applyAlignment="1">
      <alignment vertical="center"/>
    </xf>
    <xf numFmtId="3" fontId="9" fillId="0" borderId="0" xfId="74" applyNumberFormat="1" applyFont="1" applyFill="1" applyBorder="1" applyAlignment="1">
      <alignment vertical="center"/>
    </xf>
    <xf numFmtId="3" fontId="9" fillId="0" borderId="0" xfId="72" applyNumberFormat="1" applyFont="1" applyFill="1" applyBorder="1" applyAlignment="1">
      <alignment horizontal="center" vertical="center"/>
    </xf>
    <xf numFmtId="174" fontId="2" fillId="0" borderId="0" xfId="72" applyNumberFormat="1" applyFont="1" applyFill="1" applyBorder="1" applyAlignment="1">
      <alignment horizontal="center" vertical="center"/>
    </xf>
    <xf numFmtId="174" fontId="7" fillId="0" borderId="0" xfId="72" applyNumberFormat="1" applyFont="1" applyFill="1" applyBorder="1" applyAlignment="1">
      <alignment horizontal="center" vertical="center"/>
    </xf>
    <xf numFmtId="3" fontId="9" fillId="0" borderId="0" xfId="74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4" fontId="9" fillId="0" borderId="0" xfId="72" applyNumberFormat="1" applyFont="1" applyFill="1" applyBorder="1" applyAlignment="1">
      <alignment horizontal="right" vertical="center"/>
    </xf>
    <xf numFmtId="0" fontId="9" fillId="34" borderId="0" xfId="0" applyFont="1" applyFill="1" applyBorder="1" applyAlignment="1">
      <alignment vertical="center"/>
    </xf>
    <xf numFmtId="174" fontId="9" fillId="34" borderId="0" xfId="72" applyNumberFormat="1" applyFont="1" applyFill="1" applyBorder="1" applyAlignment="1">
      <alignment horizontal="right" vertical="center"/>
    </xf>
    <xf numFmtId="3" fontId="9" fillId="34" borderId="0" xfId="72" applyNumberFormat="1" applyFont="1" applyFill="1" applyBorder="1" applyAlignment="1">
      <alignment horizontal="right" vertical="center"/>
    </xf>
    <xf numFmtId="174" fontId="9" fillId="0" borderId="0" xfId="74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72" applyNumberFormat="1" applyFont="1" applyFill="1" applyBorder="1" applyAlignment="1">
      <alignment horizontal="right" vertical="center" wrapText="1"/>
    </xf>
    <xf numFmtId="3" fontId="9" fillId="0" borderId="0" xfId="72" applyNumberFormat="1" applyFont="1" applyFill="1" applyBorder="1" applyAlignment="1">
      <alignment vertical="center" wrapText="1"/>
    </xf>
    <xf numFmtId="3" fontId="9" fillId="0" borderId="0" xfId="72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 quotePrefix="1">
      <alignment horizontal="right" vertical="center"/>
    </xf>
    <xf numFmtId="0" fontId="9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 quotePrefix="1">
      <alignment horizontal="right" vertical="center"/>
    </xf>
    <xf numFmtId="3" fontId="9" fillId="0" borderId="0" xfId="0" applyNumberFormat="1" applyFont="1" applyFill="1" applyBorder="1" applyAlignment="1" quotePrefix="1">
      <alignment horizontal="right" vertical="center"/>
    </xf>
    <xf numFmtId="3" fontId="9" fillId="0" borderId="0" xfId="62" applyNumberFormat="1" applyFont="1" applyFill="1" applyBorder="1" applyAlignment="1">
      <alignment vertical="center"/>
    </xf>
    <xf numFmtId="3" fontId="9" fillId="0" borderId="0" xfId="60" applyNumberFormat="1" applyFont="1" applyFill="1" applyBorder="1" applyAlignment="1">
      <alignment vertical="center" wrapText="1"/>
    </xf>
    <xf numFmtId="3" fontId="9" fillId="0" borderId="0" xfId="75" applyNumberFormat="1" applyFont="1" applyFill="1" applyBorder="1" applyAlignment="1">
      <alignment vertical="center" wrapText="1"/>
    </xf>
    <xf numFmtId="3" fontId="9" fillId="0" borderId="0" xfId="75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/>
    </xf>
    <xf numFmtId="3" fontId="9" fillId="33" borderId="0" xfId="0" applyNumberFormat="1" applyFont="1" applyFill="1" applyAlignment="1">
      <alignment horizontal="right" vertical="center"/>
    </xf>
    <xf numFmtId="3" fontId="9" fillId="33" borderId="0" xfId="61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 vertical="center"/>
    </xf>
    <xf numFmtId="3" fontId="9" fillId="33" borderId="0" xfId="0" applyNumberFormat="1" applyFont="1" applyFill="1" applyBorder="1" applyAlignment="1">
      <alignment horizontal="right" vertical="center" wrapText="1"/>
    </xf>
    <xf numFmtId="3" fontId="9" fillId="33" borderId="0" xfId="62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/>
    </xf>
    <xf numFmtId="3" fontId="9" fillId="33" borderId="0" xfId="0" applyNumberFormat="1" applyFont="1" applyFill="1" applyBorder="1" applyAlignment="1">
      <alignment horizontal="right" vertical="center"/>
    </xf>
    <xf numFmtId="3" fontId="9" fillId="33" borderId="0" xfId="72" applyNumberFormat="1" applyFont="1" applyFill="1" applyBorder="1" applyAlignment="1">
      <alignment horizontal="right" vertical="center" wrapText="1"/>
    </xf>
    <xf numFmtId="3" fontId="9" fillId="33" borderId="0" xfId="75" applyNumberFormat="1" applyFont="1" applyFill="1" applyBorder="1" applyAlignment="1">
      <alignment horizontal="right" vertical="center"/>
    </xf>
    <xf numFmtId="0" fontId="86" fillId="34" borderId="0" xfId="0" applyNumberFormat="1" applyFont="1" applyFill="1" applyAlignment="1" quotePrefix="1">
      <alignment horizontal="left" vertical="center"/>
    </xf>
    <xf numFmtId="3" fontId="86" fillId="34" borderId="0" xfId="63" applyNumberFormat="1" applyFont="1" applyFill="1" applyAlignment="1" quotePrefix="1">
      <alignment vertical="center"/>
    </xf>
    <xf numFmtId="0" fontId="86" fillId="34" borderId="0" xfId="0" applyNumberFormat="1" applyFont="1" applyFill="1" applyAlignment="1">
      <alignment horizontal="left" vertical="center"/>
    </xf>
    <xf numFmtId="3" fontId="86" fillId="34" borderId="0" xfId="63" applyNumberFormat="1" applyFont="1" applyFill="1" applyAlignment="1">
      <alignment vertical="center"/>
    </xf>
    <xf numFmtId="0" fontId="86" fillId="34" borderId="0" xfId="0" applyNumberFormat="1" applyFont="1" applyFill="1" applyBorder="1" applyAlignment="1" quotePrefix="1">
      <alignment horizontal="left" vertical="center"/>
    </xf>
    <xf numFmtId="3" fontId="86" fillId="34" borderId="0" xfId="0" applyNumberFormat="1" applyFont="1" applyFill="1" applyBorder="1" applyAlignment="1">
      <alignment vertical="center" wrapText="1"/>
    </xf>
    <xf numFmtId="3" fontId="86" fillId="34" borderId="0" xfId="75" applyNumberFormat="1" applyFont="1" applyFill="1" applyBorder="1" applyAlignment="1">
      <alignment vertical="center" wrapText="1"/>
    </xf>
    <xf numFmtId="0" fontId="86" fillId="0" borderId="0" xfId="0" applyNumberFormat="1" applyFont="1" applyFill="1" applyBorder="1" applyAlignment="1" quotePrefix="1">
      <alignment horizontal="left" vertical="center"/>
    </xf>
    <xf numFmtId="3" fontId="86" fillId="0" borderId="0" xfId="75" applyNumberFormat="1" applyFont="1" applyFill="1" applyBorder="1" applyAlignment="1">
      <alignment vertical="center" wrapText="1"/>
    </xf>
    <xf numFmtId="3" fontId="85" fillId="34" borderId="0" xfId="0" applyNumberFormat="1" applyFont="1" applyFill="1" applyBorder="1" applyAlignment="1">
      <alignment horizontal="center" vertical="center"/>
    </xf>
    <xf numFmtId="3" fontId="17" fillId="34" borderId="0" xfId="75" applyNumberFormat="1" applyFont="1" applyFill="1" applyBorder="1" applyAlignment="1">
      <alignment vertical="center"/>
    </xf>
    <xf numFmtId="3" fontId="86" fillId="34" borderId="0" xfId="0" applyNumberFormat="1" applyFont="1" applyFill="1" applyBorder="1" applyAlignment="1">
      <alignment horizontal="center" vertical="center"/>
    </xf>
    <xf numFmtId="0" fontId="9" fillId="38" borderId="0" xfId="53" applyFont="1" applyFill="1" applyBorder="1" applyAlignment="1">
      <alignment horizontal="center" vertical="center"/>
      <protection/>
    </xf>
    <xf numFmtId="0" fontId="9" fillId="38" borderId="0" xfId="0" applyFont="1" applyFill="1" applyBorder="1" applyAlignment="1">
      <alignment horizontal="center" vertical="center"/>
    </xf>
    <xf numFmtId="3" fontId="17" fillId="38" borderId="0" xfId="0" applyNumberFormat="1" applyFont="1" applyFill="1" applyBorder="1" applyAlignment="1">
      <alignment horizontal="center" vertical="center"/>
    </xf>
    <xf numFmtId="3" fontId="9" fillId="38" borderId="0" xfId="0" applyNumberFormat="1" applyFont="1" applyFill="1" applyBorder="1" applyAlignment="1">
      <alignment horizontal="center" vertical="center"/>
    </xf>
    <xf numFmtId="192" fontId="17" fillId="38" borderId="0" xfId="73" applyNumberFormat="1" applyFont="1" applyFill="1" applyBorder="1" applyAlignment="1">
      <alignment horizontal="center" vertical="center"/>
    </xf>
    <xf numFmtId="192" fontId="9" fillId="38" borderId="0" xfId="73" applyNumberFormat="1" applyFont="1" applyFill="1" applyBorder="1" applyAlignment="1">
      <alignment horizontal="center" vertical="center"/>
    </xf>
    <xf numFmtId="188" fontId="9" fillId="38" borderId="0" xfId="63" applyNumberFormat="1" applyFont="1" applyFill="1" applyBorder="1" applyAlignment="1">
      <alignment horizontal="center" vertical="center"/>
    </xf>
    <xf numFmtId="3" fontId="9" fillId="38" borderId="0" xfId="0" applyNumberFormat="1" applyFont="1" applyFill="1" applyBorder="1" applyAlignment="1" applyProtection="1">
      <alignment horizontal="center" vertical="center"/>
      <protection locked="0"/>
    </xf>
    <xf numFmtId="0" fontId="85" fillId="38" borderId="0" xfId="0" applyFont="1" applyFill="1" applyAlignment="1">
      <alignment horizontal="left" vertical="center"/>
    </xf>
    <xf numFmtId="0" fontId="86" fillId="38" borderId="10" xfId="0" applyFont="1" applyFill="1" applyBorder="1" applyAlignment="1">
      <alignment horizontal="center"/>
    </xf>
    <xf numFmtId="0" fontId="86" fillId="38" borderId="10" xfId="0" applyFont="1" applyFill="1" applyBorder="1" applyAlignment="1">
      <alignment/>
    </xf>
    <xf numFmtId="187" fontId="85" fillId="38" borderId="10" xfId="72" applyNumberFormat="1" applyFont="1" applyFill="1" applyBorder="1" applyAlignment="1">
      <alignment/>
    </xf>
    <xf numFmtId="0" fontId="94" fillId="38" borderId="0" xfId="0" applyFont="1" applyFill="1" applyBorder="1" applyAlignment="1">
      <alignment horizontal="left" vertical="center"/>
    </xf>
    <xf numFmtId="192" fontId="94" fillId="38" borderId="0" xfId="75" applyNumberFormat="1" applyFont="1" applyFill="1" applyBorder="1" applyAlignment="1">
      <alignment horizontal="center" vertical="center"/>
    </xf>
    <xf numFmtId="0" fontId="93" fillId="38" borderId="10" xfId="0" applyFont="1" applyFill="1" applyBorder="1" applyAlignment="1">
      <alignment horizontal="center"/>
    </xf>
    <xf numFmtId="0" fontId="93" fillId="38" borderId="10" xfId="0" applyFont="1" applyFill="1" applyBorder="1" applyAlignment="1">
      <alignment/>
    </xf>
    <xf numFmtId="187" fontId="94" fillId="38" borderId="10" xfId="75" applyNumberFormat="1" applyFont="1" applyFill="1" applyBorder="1" applyAlignment="1">
      <alignment/>
    </xf>
    <xf numFmtId="3" fontId="17" fillId="38" borderId="0" xfId="72" applyNumberFormat="1" applyFont="1" applyFill="1" applyBorder="1" applyAlignment="1">
      <alignment horizontal="right" vertical="center"/>
    </xf>
    <xf numFmtId="3" fontId="9" fillId="38" borderId="0" xfId="72" applyNumberFormat="1" applyFont="1" applyFill="1" applyBorder="1" applyAlignment="1">
      <alignment horizontal="right" vertical="center"/>
    </xf>
    <xf numFmtId="3" fontId="17" fillId="38" borderId="0" xfId="0" applyNumberFormat="1" applyFont="1" applyFill="1" applyBorder="1" applyAlignment="1">
      <alignment vertical="center"/>
    </xf>
    <xf numFmtId="3" fontId="9" fillId="38" borderId="0" xfId="0" applyNumberFormat="1" applyFont="1" applyFill="1" applyBorder="1" applyAlignment="1">
      <alignment vertical="center"/>
    </xf>
    <xf numFmtId="3" fontId="17" fillId="38" borderId="0" xfId="74" applyNumberFormat="1" applyFont="1" applyFill="1" applyBorder="1" applyAlignment="1">
      <alignment horizontal="right" vertical="center"/>
    </xf>
    <xf numFmtId="3" fontId="9" fillId="38" borderId="0" xfId="74" applyNumberFormat="1" applyFont="1" applyFill="1" applyBorder="1" applyAlignment="1">
      <alignment horizontal="right" vertical="center"/>
    </xf>
    <xf numFmtId="174" fontId="9" fillId="38" borderId="0" xfId="72" applyNumberFormat="1" applyFont="1" applyFill="1" applyBorder="1" applyAlignment="1">
      <alignment horizontal="left" vertical="center"/>
    </xf>
    <xf numFmtId="3" fontId="9" fillId="38" borderId="0" xfId="72" applyNumberFormat="1" applyFont="1" applyFill="1" applyBorder="1" applyAlignment="1">
      <alignment vertical="center"/>
    </xf>
    <xf numFmtId="3" fontId="9" fillId="38" borderId="0" xfId="74" applyNumberFormat="1" applyFont="1" applyFill="1" applyBorder="1" applyAlignment="1">
      <alignment vertical="center"/>
    </xf>
    <xf numFmtId="1" fontId="17" fillId="38" borderId="0" xfId="72" applyNumberFormat="1" applyFont="1" applyFill="1" applyBorder="1" applyAlignment="1">
      <alignment horizontal="center" vertical="center" wrapText="1"/>
    </xf>
    <xf numFmtId="174" fontId="17" fillId="38" borderId="0" xfId="72" applyNumberFormat="1" applyFont="1" applyFill="1" applyBorder="1" applyAlignment="1">
      <alignment vertical="center"/>
    </xf>
    <xf numFmtId="1" fontId="17" fillId="39" borderId="0" xfId="72" applyNumberFormat="1" applyFont="1" applyFill="1" applyBorder="1" applyAlignment="1">
      <alignment horizontal="center" vertical="center" wrapText="1"/>
    </xf>
    <xf numFmtId="174" fontId="17" fillId="39" borderId="0" xfId="72" applyNumberFormat="1" applyFont="1" applyFill="1" applyBorder="1" applyAlignment="1">
      <alignment vertical="center"/>
    </xf>
    <xf numFmtId="3" fontId="17" fillId="39" borderId="0" xfId="72" applyNumberFormat="1" applyFont="1" applyFill="1" applyBorder="1" applyAlignment="1">
      <alignment vertical="center"/>
    </xf>
    <xf numFmtId="3" fontId="17" fillId="39" borderId="0" xfId="74" applyNumberFormat="1" applyFont="1" applyFill="1" applyBorder="1" applyAlignment="1">
      <alignment vertical="center"/>
    </xf>
    <xf numFmtId="174" fontId="17" fillId="39" borderId="0" xfId="72" applyNumberFormat="1" applyFont="1" applyFill="1" applyBorder="1" applyAlignment="1">
      <alignment horizontal="left" vertical="center" wrapText="1"/>
    </xf>
    <xf numFmtId="3" fontId="17" fillId="39" borderId="0" xfId="72" applyNumberFormat="1" applyFont="1" applyFill="1" applyBorder="1" applyAlignment="1">
      <alignment horizontal="center" vertical="center" wrapText="1"/>
    </xf>
    <xf numFmtId="0" fontId="17" fillId="39" borderId="0" xfId="72" applyNumberFormat="1" applyFont="1" applyFill="1" applyBorder="1" applyAlignment="1">
      <alignment horizontal="center" vertical="center"/>
    </xf>
    <xf numFmtId="3" fontId="17" fillId="39" borderId="0" xfId="74" applyNumberFormat="1" applyFont="1" applyFill="1" applyBorder="1" applyAlignment="1">
      <alignment horizontal="center" vertical="center" wrapText="1"/>
    </xf>
    <xf numFmtId="174" fontId="9" fillId="38" borderId="0" xfId="72" applyNumberFormat="1" applyFont="1" applyFill="1" applyBorder="1" applyAlignment="1">
      <alignment vertical="center"/>
    </xf>
    <xf numFmtId="3" fontId="9" fillId="38" borderId="0" xfId="74" applyNumberFormat="1" applyFont="1" applyFill="1" applyBorder="1" applyAlignment="1">
      <alignment horizontal="center" vertical="center"/>
    </xf>
    <xf numFmtId="3" fontId="9" fillId="38" borderId="0" xfId="72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3" fontId="17" fillId="2" borderId="0" xfId="72" applyNumberFormat="1" applyFont="1" applyFill="1" applyBorder="1" applyAlignment="1">
      <alignment vertical="center" wrapText="1"/>
    </xf>
    <xf numFmtId="0" fontId="84" fillId="38" borderId="0" xfId="0" applyFont="1" applyFill="1" applyBorder="1" applyAlignment="1">
      <alignment horizontal="center" vertical="center"/>
    </xf>
    <xf numFmtId="49" fontId="84" fillId="38" borderId="0" xfId="0" applyNumberFormat="1" applyFont="1" applyFill="1" applyBorder="1" applyAlignment="1">
      <alignment vertical="center"/>
    </xf>
    <xf numFmtId="3" fontId="84" fillId="38" borderId="0" xfId="75" applyNumberFormat="1" applyFont="1" applyFill="1" applyBorder="1" applyAlignment="1">
      <alignment vertical="center"/>
    </xf>
    <xf numFmtId="191" fontId="84" fillId="38" borderId="0" xfId="75" applyNumberFormat="1" applyFont="1" applyFill="1" applyBorder="1" applyAlignment="1">
      <alignment horizontal="center" vertical="center"/>
    </xf>
    <xf numFmtId="0" fontId="84" fillId="38" borderId="0" xfId="0" applyFont="1" applyFill="1" applyBorder="1" applyAlignment="1">
      <alignment vertical="center"/>
    </xf>
    <xf numFmtId="0" fontId="84" fillId="38" borderId="10" xfId="0" applyFont="1" applyFill="1" applyBorder="1" applyAlignment="1">
      <alignment horizontal="center" vertical="center"/>
    </xf>
    <xf numFmtId="49" fontId="84" fillId="38" borderId="10" xfId="0" applyNumberFormat="1" applyFont="1" applyFill="1" applyBorder="1" applyAlignment="1">
      <alignment vertical="center"/>
    </xf>
    <xf numFmtId="3" fontId="84" fillId="38" borderId="10" xfId="75" applyNumberFormat="1" applyFont="1" applyFill="1" applyBorder="1" applyAlignment="1">
      <alignment vertical="center"/>
    </xf>
    <xf numFmtId="191" fontId="84" fillId="38" borderId="10" xfId="75" applyNumberFormat="1" applyFont="1" applyFill="1" applyBorder="1" applyAlignment="1">
      <alignment horizontal="center" vertical="center"/>
    </xf>
    <xf numFmtId="0" fontId="84" fillId="38" borderId="10" xfId="0" applyFont="1" applyFill="1" applyBorder="1" applyAlignment="1">
      <alignment vertical="center"/>
    </xf>
    <xf numFmtId="0" fontId="9" fillId="38" borderId="0" xfId="0" applyFont="1" applyFill="1" applyBorder="1" applyAlignment="1">
      <alignment vertical="center"/>
    </xf>
    <xf numFmtId="174" fontId="9" fillId="38" borderId="0" xfId="74" applyNumberFormat="1" applyFont="1" applyFill="1" applyBorder="1" applyAlignment="1">
      <alignment horizontal="right" vertical="center"/>
    </xf>
    <xf numFmtId="174" fontId="9" fillId="38" borderId="0" xfId="72" applyNumberFormat="1" applyFont="1" applyFill="1" applyBorder="1" applyAlignment="1">
      <alignment horizontal="right" vertical="center"/>
    </xf>
    <xf numFmtId="0" fontId="17" fillId="38" borderId="0" xfId="0" applyFont="1" applyFill="1" applyBorder="1" applyAlignment="1">
      <alignment horizontal="center" vertical="center"/>
    </xf>
    <xf numFmtId="0" fontId="17" fillId="38" borderId="0" xfId="0" applyFont="1" applyFill="1" applyBorder="1" applyAlignment="1">
      <alignment vertical="center"/>
    </xf>
    <xf numFmtId="0" fontId="7" fillId="38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17" fillId="39" borderId="0" xfId="0" applyFont="1" applyFill="1" applyBorder="1" applyAlignment="1">
      <alignment horizontal="center" vertical="center"/>
    </xf>
    <xf numFmtId="0" fontId="17" fillId="39" borderId="0" xfId="0" applyFont="1" applyFill="1" applyBorder="1" applyAlignment="1">
      <alignment vertical="center"/>
    </xf>
    <xf numFmtId="174" fontId="17" fillId="39" borderId="0" xfId="74" applyNumberFormat="1" applyFont="1" applyFill="1" applyBorder="1" applyAlignment="1">
      <alignment horizontal="right" vertical="center"/>
    </xf>
    <xf numFmtId="3" fontId="17" fillId="39" borderId="0" xfId="74" applyNumberFormat="1" applyFont="1" applyFill="1" applyBorder="1" applyAlignment="1">
      <alignment horizontal="right" vertical="center"/>
    </xf>
    <xf numFmtId="0" fontId="7" fillId="39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174" fontId="17" fillId="39" borderId="0" xfId="72" applyNumberFormat="1" applyFont="1" applyFill="1" applyBorder="1" applyAlignment="1">
      <alignment horizontal="right" vertical="center"/>
    </xf>
    <xf numFmtId="3" fontId="17" fillId="39" borderId="0" xfId="72" applyNumberFormat="1" applyFont="1" applyFill="1" applyBorder="1" applyAlignment="1">
      <alignment horizontal="right" vertical="center"/>
    </xf>
    <xf numFmtId="0" fontId="17" fillId="38" borderId="0" xfId="0" applyFont="1" applyFill="1" applyBorder="1" applyAlignment="1">
      <alignment horizontal="center" vertical="center" wrapText="1"/>
    </xf>
    <xf numFmtId="0" fontId="17" fillId="38" borderId="0" xfId="0" applyFont="1" applyFill="1" applyBorder="1" applyAlignment="1">
      <alignment horizontal="left" vertical="center"/>
    </xf>
    <xf numFmtId="3" fontId="17" fillId="38" borderId="0" xfId="0" applyNumberFormat="1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left"/>
    </xf>
    <xf numFmtId="0" fontId="17" fillId="38" borderId="0" xfId="0" applyFont="1" applyFill="1" applyBorder="1" applyAlignment="1">
      <alignment horizontal="left" vertical="center" wrapText="1"/>
    </xf>
    <xf numFmtId="3" fontId="17" fillId="38" borderId="0" xfId="72" applyNumberFormat="1" applyFont="1" applyFill="1" applyBorder="1" applyAlignment="1">
      <alignment horizontal="right" vertical="center" wrapText="1"/>
    </xf>
    <xf numFmtId="3" fontId="17" fillId="38" borderId="0" xfId="72" applyNumberFormat="1" applyFont="1" applyFill="1" applyBorder="1" applyAlignment="1">
      <alignment horizontal="center" vertical="center" wrapText="1"/>
    </xf>
    <xf numFmtId="3" fontId="17" fillId="38" borderId="0" xfId="72" applyNumberFormat="1" applyFont="1" applyFill="1" applyBorder="1" applyAlignment="1">
      <alignment vertical="center" wrapText="1"/>
    </xf>
    <xf numFmtId="0" fontId="9" fillId="38" borderId="0" xfId="0" applyFont="1" applyFill="1" applyAlignment="1">
      <alignment horizontal="center" vertical="center"/>
    </xf>
    <xf numFmtId="3" fontId="17" fillId="38" borderId="0" xfId="0" applyNumberFormat="1" applyFont="1" applyFill="1" applyAlignment="1">
      <alignment vertical="center"/>
    </xf>
    <xf numFmtId="3" fontId="9" fillId="38" borderId="0" xfId="0" applyNumberFormat="1" applyFont="1" applyFill="1" applyAlignment="1">
      <alignment vertical="center"/>
    </xf>
    <xf numFmtId="3" fontId="9" fillId="38" borderId="0" xfId="0" applyNumberFormat="1" applyFont="1" applyFill="1" applyAlignment="1" quotePrefix="1">
      <alignment horizontal="right" vertical="center"/>
    </xf>
    <xf numFmtId="3" fontId="9" fillId="38" borderId="0" xfId="0" applyNumberFormat="1" applyFont="1" applyFill="1" applyBorder="1" applyAlignment="1" quotePrefix="1">
      <alignment horizontal="right" vertical="center"/>
    </xf>
    <xf numFmtId="0" fontId="9" fillId="38" borderId="10" xfId="0" applyFont="1" applyFill="1" applyBorder="1" applyAlignment="1">
      <alignment horizontal="center"/>
    </xf>
    <xf numFmtId="3" fontId="17" fillId="38" borderId="10" xfId="0" applyNumberFormat="1" applyFont="1" applyFill="1" applyBorder="1" applyAlignment="1">
      <alignment/>
    </xf>
    <xf numFmtId="3" fontId="9" fillId="38" borderId="10" xfId="0" applyNumberFormat="1" applyFont="1" applyFill="1" applyBorder="1" applyAlignment="1">
      <alignment/>
    </xf>
    <xf numFmtId="3" fontId="9" fillId="38" borderId="10" xfId="0" applyNumberFormat="1" applyFont="1" applyFill="1" applyBorder="1" applyAlignment="1" quotePrefix="1">
      <alignment horizontal="right"/>
    </xf>
    <xf numFmtId="3" fontId="85" fillId="38" borderId="0" xfId="0" applyNumberFormat="1" applyFont="1" applyFill="1" applyBorder="1" applyAlignment="1">
      <alignment horizontal="center" vertical="center"/>
    </xf>
    <xf numFmtId="3" fontId="17" fillId="38" borderId="0" xfId="75" applyNumberFormat="1" applyFont="1" applyFill="1" applyBorder="1" applyAlignment="1">
      <alignment horizontal="center" vertical="center"/>
    </xf>
    <xf numFmtId="3" fontId="85" fillId="40" borderId="0" xfId="0" applyNumberFormat="1" applyFont="1" applyFill="1" applyBorder="1" applyAlignment="1">
      <alignment horizontal="center" vertical="center"/>
    </xf>
    <xf numFmtId="3" fontId="17" fillId="39" borderId="0" xfId="75" applyNumberFormat="1" applyFont="1" applyFill="1" applyBorder="1" applyAlignment="1">
      <alignment horizontal="center" vertical="center"/>
    </xf>
    <xf numFmtId="3" fontId="17" fillId="40" borderId="0" xfId="0" applyNumberFormat="1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 horizontal="center" vertical="center" wrapText="1"/>
    </xf>
    <xf numFmtId="0" fontId="86" fillId="38" borderId="10" xfId="0" applyNumberFormat="1" applyFont="1" applyFill="1" applyBorder="1" applyAlignment="1" quotePrefix="1">
      <alignment horizontal="left" indent="1"/>
    </xf>
    <xf numFmtId="174" fontId="86" fillId="38" borderId="10" xfId="75" applyNumberFormat="1" applyFont="1" applyFill="1" applyBorder="1" applyAlignment="1">
      <alignment wrapText="1"/>
    </xf>
    <xf numFmtId="0" fontId="85" fillId="38" borderId="0" xfId="0" applyNumberFormat="1" applyFont="1" applyFill="1" applyBorder="1" applyAlignment="1" quotePrefix="1">
      <alignment vertical="center"/>
    </xf>
    <xf numFmtId="3" fontId="85" fillId="38" borderId="0" xfId="75" applyNumberFormat="1" applyFont="1" applyFill="1" applyBorder="1" applyAlignment="1">
      <alignment vertical="center" wrapText="1"/>
    </xf>
    <xf numFmtId="3" fontId="85" fillId="38" borderId="0" xfId="0" applyNumberFormat="1" applyFont="1" applyFill="1" applyBorder="1" applyAlignment="1">
      <alignment vertical="center" wrapText="1"/>
    </xf>
    <xf numFmtId="0" fontId="85" fillId="38" borderId="0" xfId="0" applyNumberFormat="1" applyFont="1" applyFill="1" applyAlignment="1" quotePrefix="1">
      <alignment vertical="center"/>
    </xf>
    <xf numFmtId="3" fontId="85" fillId="38" borderId="0" xfId="63" applyNumberFormat="1" applyFont="1" applyFill="1" applyAlignment="1">
      <alignment vertical="center"/>
    </xf>
    <xf numFmtId="0" fontId="17" fillId="38" borderId="0" xfId="0" applyFont="1" applyFill="1" applyAlignment="1">
      <alignment vertical="center"/>
    </xf>
    <xf numFmtId="3" fontId="17" fillId="38" borderId="0" xfId="0" applyNumberFormat="1" applyFont="1" applyFill="1" applyAlignment="1">
      <alignment horizontal="right" vertical="center"/>
    </xf>
    <xf numFmtId="0" fontId="17" fillId="38" borderId="0" xfId="0" applyFont="1" applyFill="1" applyAlignment="1">
      <alignment horizontal="center" vertical="center"/>
    </xf>
    <xf numFmtId="3" fontId="17" fillId="38" borderId="0" xfId="62" applyNumberFormat="1" applyFont="1" applyFill="1" applyBorder="1" applyAlignment="1">
      <alignment horizontal="right" vertical="center"/>
    </xf>
    <xf numFmtId="3" fontId="17" fillId="38" borderId="0" xfId="75" applyNumberFormat="1" applyFont="1" applyFill="1" applyBorder="1" applyAlignment="1">
      <alignment horizontal="right" vertical="center"/>
    </xf>
    <xf numFmtId="0" fontId="0" fillId="38" borderId="10" xfId="0" applyFill="1" applyBorder="1" applyAlignment="1">
      <alignment horizontal="left"/>
    </xf>
    <xf numFmtId="0" fontId="0" fillId="38" borderId="10" xfId="0" applyNumberFormat="1" applyFill="1" applyBorder="1" applyAlignment="1">
      <alignment/>
    </xf>
    <xf numFmtId="3" fontId="17" fillId="38" borderId="0" xfId="75" applyNumberFormat="1" applyFont="1" applyFill="1" applyBorder="1" applyAlignment="1">
      <alignment vertical="center" wrapText="1"/>
    </xf>
    <xf numFmtId="0" fontId="9" fillId="38" borderId="10" xfId="0" applyFont="1" applyFill="1" applyBorder="1" applyAlignment="1">
      <alignment vertical="center" wrapText="1"/>
    </xf>
    <xf numFmtId="0" fontId="9" fillId="38" borderId="10" xfId="0" applyFont="1" applyFill="1" applyBorder="1" applyAlignment="1">
      <alignment horizontal="left" vertical="center" wrapText="1" indent="1"/>
    </xf>
    <xf numFmtId="187" fontId="9" fillId="38" borderId="10" xfId="75" applyNumberFormat="1" applyFont="1" applyFill="1" applyBorder="1" applyAlignment="1">
      <alignment wrapText="1"/>
    </xf>
    <xf numFmtId="3" fontId="17" fillId="38" borderId="0" xfId="0" applyNumberFormat="1" applyFont="1" applyFill="1" applyBorder="1" applyAlignment="1">
      <alignment vertical="center" wrapText="1"/>
    </xf>
    <xf numFmtId="3" fontId="17" fillId="38" borderId="0" xfId="62" applyNumberFormat="1" applyFont="1" applyFill="1" applyBorder="1" applyAlignment="1">
      <alignment vertical="center"/>
    </xf>
    <xf numFmtId="0" fontId="9" fillId="38" borderId="0" xfId="0" applyFont="1" applyFill="1" applyBorder="1" applyAlignment="1">
      <alignment horizontal="left" vertical="center" wrapText="1"/>
    </xf>
    <xf numFmtId="3" fontId="9" fillId="38" borderId="0" xfId="72" applyNumberFormat="1" applyFont="1" applyFill="1" applyBorder="1" applyAlignment="1">
      <alignment horizontal="center" vertical="center" wrapText="1"/>
    </xf>
    <xf numFmtId="3" fontId="9" fillId="38" borderId="0" xfId="72" applyNumberFormat="1" applyFont="1" applyFill="1" applyBorder="1" applyAlignment="1">
      <alignment vertical="center" wrapText="1"/>
    </xf>
    <xf numFmtId="3" fontId="9" fillId="38" borderId="0" xfId="60" applyNumberFormat="1" applyFont="1" applyFill="1" applyBorder="1" applyAlignment="1">
      <alignment horizontal="center" vertical="center" wrapText="1"/>
    </xf>
    <xf numFmtId="3" fontId="9" fillId="38" borderId="0" xfId="60" applyNumberFormat="1" applyFont="1" applyFill="1" applyBorder="1" applyAlignment="1">
      <alignment vertical="center" wrapText="1"/>
    </xf>
    <xf numFmtId="0" fontId="17" fillId="39" borderId="0" xfId="0" applyFont="1" applyFill="1" applyBorder="1" applyAlignment="1">
      <alignment horizontal="center" vertical="center" wrapText="1"/>
    </xf>
    <xf numFmtId="0" fontId="17" fillId="39" borderId="0" xfId="0" applyFont="1" applyFill="1" applyBorder="1" applyAlignment="1">
      <alignment horizontal="left" vertical="center" wrapText="1"/>
    </xf>
    <xf numFmtId="3" fontId="17" fillId="39" borderId="0" xfId="72" applyNumberFormat="1" applyFont="1" applyFill="1" applyBorder="1" applyAlignment="1">
      <alignment vertical="center" wrapText="1"/>
    </xf>
    <xf numFmtId="3" fontId="17" fillId="39" borderId="0" xfId="60" applyNumberFormat="1" applyFont="1" applyFill="1" applyBorder="1" applyAlignment="1">
      <alignment vertical="center" wrapText="1"/>
    </xf>
    <xf numFmtId="3" fontId="17" fillId="39" borderId="0" xfId="75" applyNumberFormat="1" applyFont="1" applyFill="1" applyBorder="1" applyAlignment="1">
      <alignment vertical="center" wrapText="1"/>
    </xf>
    <xf numFmtId="3" fontId="9" fillId="38" borderId="0" xfId="75" applyNumberFormat="1" applyFont="1" applyFill="1" applyBorder="1" applyAlignment="1">
      <alignment vertical="center" wrapText="1"/>
    </xf>
    <xf numFmtId="3" fontId="9" fillId="38" borderId="0" xfId="75" applyNumberFormat="1" applyFont="1" applyFill="1" applyBorder="1" applyAlignment="1">
      <alignment horizontal="center" vertical="center" wrapText="1"/>
    </xf>
    <xf numFmtId="3" fontId="26" fillId="14" borderId="0" xfId="51" applyNumberFormat="1" applyFont="1" applyFill="1" applyAlignment="1">
      <alignment horizontal="center" vertical="center" wrapText="1"/>
      <protection/>
    </xf>
    <xf numFmtId="0" fontId="97" fillId="0" borderId="0" xfId="45" applyFont="1" applyAlignment="1" applyProtection="1">
      <alignment horizontal="left" vertical="center" indent="1"/>
      <protection/>
    </xf>
    <xf numFmtId="0" fontId="0" fillId="0" borderId="0" xfId="0" applyBorder="1" applyAlignment="1">
      <alignment horizontal="left"/>
    </xf>
    <xf numFmtId="0" fontId="98" fillId="41" borderId="0" xfId="51" applyFont="1" applyFill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22" fillId="34" borderId="0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3" fontId="8" fillId="38" borderId="18" xfId="0" applyNumberFormat="1" applyFont="1" applyFill="1" applyBorder="1" applyAlignment="1">
      <alignment horizontal="left" vertical="center"/>
    </xf>
    <xf numFmtId="3" fontId="8" fillId="38" borderId="0" xfId="0" applyNumberFormat="1" applyFont="1" applyFill="1" applyBorder="1" applyAlignment="1">
      <alignment horizontal="left" vertical="center"/>
    </xf>
    <xf numFmtId="3" fontId="8" fillId="38" borderId="19" xfId="0" applyNumberFormat="1" applyFont="1" applyFill="1" applyBorder="1" applyAlignment="1">
      <alignment horizontal="left" vertical="center"/>
    </xf>
    <xf numFmtId="0" fontId="99" fillId="34" borderId="0" xfId="0" applyFont="1" applyFill="1" applyAlignment="1">
      <alignment horizontal="left" vertical="top" wrapText="1"/>
    </xf>
    <xf numFmtId="3" fontId="8" fillId="38" borderId="18" xfId="0" applyNumberFormat="1" applyFont="1" applyFill="1" applyBorder="1" applyAlignment="1">
      <alignment horizontal="left" vertical="center" wrapText="1"/>
    </xf>
    <xf numFmtId="3" fontId="8" fillId="38" borderId="0" xfId="0" applyNumberFormat="1" applyFont="1" applyFill="1" applyBorder="1" applyAlignment="1">
      <alignment horizontal="left" vertical="center" wrapText="1"/>
    </xf>
    <xf numFmtId="3" fontId="8" fillId="38" borderId="19" xfId="0" applyNumberFormat="1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84" fillId="0" borderId="0" xfId="52" applyFont="1" applyBorder="1" applyAlignment="1">
      <alignment horizontal="left" vertical="center" wrapText="1"/>
      <protection/>
    </xf>
    <xf numFmtId="0" fontId="12" fillId="0" borderId="0" xfId="51" applyFont="1" applyFill="1" applyAlignment="1">
      <alignment horizontal="center" vertical="center" wrapText="1"/>
      <protection/>
    </xf>
    <xf numFmtId="0" fontId="9" fillId="0" borderId="24" xfId="51" applyFont="1" applyBorder="1" applyAlignment="1">
      <alignment horizontal="center" vertical="center" wrapText="1"/>
      <protection/>
    </xf>
    <xf numFmtId="0" fontId="9" fillId="0" borderId="19" xfId="51" applyFont="1" applyBorder="1" applyAlignment="1">
      <alignment horizontal="center" vertical="center" wrapText="1"/>
      <protection/>
    </xf>
    <xf numFmtId="0" fontId="9" fillId="0" borderId="17" xfId="51" applyFont="1" applyBorder="1" applyAlignment="1">
      <alignment horizontal="center" vertical="center" wrapText="1"/>
      <protection/>
    </xf>
    <xf numFmtId="0" fontId="9" fillId="0" borderId="23" xfId="51" applyFont="1" applyBorder="1" applyAlignment="1">
      <alignment horizontal="center" vertical="center" wrapText="1"/>
      <protection/>
    </xf>
    <xf numFmtId="0" fontId="9" fillId="0" borderId="12" xfId="51" applyFont="1" applyBorder="1" applyAlignment="1">
      <alignment horizontal="center" vertical="center" wrapText="1"/>
      <protection/>
    </xf>
    <xf numFmtId="0" fontId="9" fillId="0" borderId="16" xfId="51" applyFont="1" applyBorder="1" applyAlignment="1">
      <alignment horizontal="center" vertical="center" wrapText="1"/>
      <protection/>
    </xf>
    <xf numFmtId="0" fontId="9" fillId="0" borderId="10" xfId="51" applyFont="1" applyBorder="1" applyAlignment="1">
      <alignment horizontal="center" vertical="center" wrapText="1"/>
      <protection/>
    </xf>
    <xf numFmtId="0" fontId="13" fillId="0" borderId="13" xfId="51" applyFont="1" applyFill="1" applyBorder="1" applyAlignment="1">
      <alignment horizontal="center" vertical="center"/>
      <protection/>
    </xf>
    <xf numFmtId="0" fontId="13" fillId="0" borderId="14" xfId="51" applyFont="1" applyFill="1" applyBorder="1" applyAlignment="1">
      <alignment horizontal="center" vertical="center"/>
      <protection/>
    </xf>
    <xf numFmtId="0" fontId="9" fillId="0" borderId="11" xfId="51" applyFont="1" applyBorder="1" applyAlignment="1">
      <alignment horizontal="center"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9" fillId="0" borderId="14" xfId="51" applyFont="1" applyBorder="1" applyAlignment="1">
      <alignment horizontal="center" vertical="center"/>
      <protection/>
    </xf>
    <xf numFmtId="0" fontId="86" fillId="0" borderId="24" xfId="0" applyFont="1" applyBorder="1" applyAlignment="1">
      <alignment horizontal="center" vertical="center" wrapText="1"/>
    </xf>
    <xf numFmtId="0" fontId="86" fillId="0" borderId="17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86" fillId="0" borderId="23" xfId="0" applyFont="1" applyBorder="1" applyAlignment="1">
      <alignment horizontal="center" vertical="center" wrapText="1"/>
    </xf>
    <xf numFmtId="0" fontId="86" fillId="0" borderId="16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91" fillId="0" borderId="0" xfId="0" applyFont="1" applyAlignment="1">
      <alignment horizontal="left" vertical="center" wrapText="1"/>
    </xf>
    <xf numFmtId="0" fontId="91" fillId="0" borderId="0" xfId="0" applyFont="1" applyFill="1" applyAlignment="1">
      <alignment horizontal="left" vertical="center"/>
    </xf>
    <xf numFmtId="0" fontId="100" fillId="0" borderId="0" xfId="0" applyFont="1" applyAlignment="1">
      <alignment horizontal="center" vertical="center" wrapText="1"/>
    </xf>
    <xf numFmtId="0" fontId="100" fillId="0" borderId="0" xfId="0" applyFont="1" applyFill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91" fillId="0" borderId="12" xfId="0" applyFont="1" applyFill="1" applyBorder="1" applyAlignment="1">
      <alignment horizontal="left" vertical="center"/>
    </xf>
    <xf numFmtId="3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14" fillId="34" borderId="0" xfId="63" applyNumberFormat="1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3" fontId="3" fillId="34" borderId="0" xfId="53" applyNumberFormat="1" applyFont="1" applyFill="1" applyBorder="1" applyAlignment="1">
      <alignment horizontal="center" vertical="center" wrapText="1"/>
      <protection/>
    </xf>
    <xf numFmtId="0" fontId="3" fillId="34" borderId="0" xfId="53" applyFont="1" applyFill="1" applyBorder="1" applyAlignment="1">
      <alignment horizontal="center" vertical="center" wrapText="1"/>
      <protection/>
    </xf>
    <xf numFmtId="0" fontId="9" fillId="34" borderId="24" xfId="53" applyFont="1" applyFill="1" applyBorder="1" applyAlignment="1">
      <alignment horizontal="center" vertical="center" wrapText="1"/>
      <protection/>
    </xf>
    <xf numFmtId="0" fontId="9" fillId="34" borderId="19" xfId="53" applyFont="1" applyFill="1" applyBorder="1" applyAlignment="1">
      <alignment horizontal="center" vertical="center" wrapText="1"/>
      <protection/>
    </xf>
    <xf numFmtId="0" fontId="9" fillId="34" borderId="17" xfId="53" applyFont="1" applyFill="1" applyBorder="1" applyAlignment="1">
      <alignment horizontal="center" vertical="center" wrapText="1"/>
      <protection/>
    </xf>
    <xf numFmtId="0" fontId="9" fillId="34" borderId="14" xfId="53" applyFont="1" applyFill="1" applyBorder="1" applyAlignment="1">
      <alignment horizontal="center" vertical="center" wrapText="1"/>
      <protection/>
    </xf>
    <xf numFmtId="0" fontId="9" fillId="34" borderId="20" xfId="53" applyFont="1" applyFill="1" applyBorder="1" applyAlignment="1">
      <alignment horizontal="center" vertical="center" wrapText="1"/>
      <protection/>
    </xf>
    <xf numFmtId="0" fontId="9" fillId="34" borderId="21" xfId="53" applyFont="1" applyFill="1" applyBorder="1" applyAlignment="1">
      <alignment horizontal="center" vertical="center" wrapText="1"/>
      <protection/>
    </xf>
    <xf numFmtId="0" fontId="9" fillId="34" borderId="22" xfId="53" applyFont="1" applyFill="1" applyBorder="1" applyAlignment="1">
      <alignment horizontal="center" vertical="center" wrapText="1"/>
      <protection/>
    </xf>
    <xf numFmtId="0" fontId="9" fillId="34" borderId="15" xfId="53" applyFont="1" applyFill="1" applyBorder="1" applyAlignment="1">
      <alignment horizontal="center" vertical="center" wrapText="1"/>
      <protection/>
    </xf>
    <xf numFmtId="0" fontId="9" fillId="34" borderId="11" xfId="53" applyFont="1" applyFill="1" applyBorder="1" applyAlignment="1">
      <alignment horizontal="center" vertical="center" wrapText="1"/>
      <protection/>
    </xf>
    <xf numFmtId="0" fontId="9" fillId="34" borderId="13" xfId="53" applyFont="1" applyFill="1" applyBorder="1" applyAlignment="1">
      <alignment horizontal="center" vertical="center" wrapText="1"/>
      <protection/>
    </xf>
    <xf numFmtId="3" fontId="3" fillId="34" borderId="0" xfId="0" applyNumberFormat="1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3" fontId="101" fillId="0" borderId="0" xfId="0" applyNumberFormat="1" applyFont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3" fontId="3" fillId="0" borderId="0" xfId="53" applyNumberFormat="1" applyFont="1" applyFill="1" applyBorder="1" applyAlignment="1">
      <alignment horizontal="center" vertical="center" wrapText="1"/>
      <protection/>
    </xf>
    <xf numFmtId="0" fontId="85" fillId="0" borderId="24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102" fillId="38" borderId="0" xfId="0" applyFont="1" applyFill="1" applyBorder="1" applyAlignment="1">
      <alignment horizontal="center" vertical="center"/>
    </xf>
    <xf numFmtId="0" fontId="102" fillId="38" borderId="10" xfId="0" applyFont="1" applyFill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102" fillId="0" borderId="10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103" fillId="0" borderId="13" xfId="0" applyFont="1" applyBorder="1" applyAlignment="1">
      <alignment horizontal="center" vertical="center" wrapText="1"/>
    </xf>
    <xf numFmtId="0" fontId="103" fillId="0" borderId="14" xfId="0" applyFont="1" applyBorder="1" applyAlignment="1">
      <alignment horizontal="center" vertical="center" wrapText="1"/>
    </xf>
    <xf numFmtId="0" fontId="103" fillId="0" borderId="15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6" fillId="0" borderId="15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74" fontId="9" fillId="0" borderId="11" xfId="72" applyNumberFormat="1" applyFont="1" applyFill="1" applyBorder="1" applyAlignment="1">
      <alignment horizontal="center" vertical="center"/>
    </xf>
    <xf numFmtId="174" fontId="9" fillId="0" borderId="13" xfId="72" applyNumberFormat="1" applyFont="1" applyFill="1" applyBorder="1" applyAlignment="1">
      <alignment horizontal="center" vertical="center"/>
    </xf>
    <xf numFmtId="174" fontId="9" fillId="0" borderId="11" xfId="72" applyNumberFormat="1" applyFont="1" applyFill="1" applyBorder="1" applyAlignment="1">
      <alignment horizontal="center" vertical="center" wrapText="1"/>
    </xf>
    <xf numFmtId="174" fontId="9" fillId="0" borderId="20" xfId="72" applyNumberFormat="1" applyFont="1" applyFill="1" applyBorder="1" applyAlignment="1">
      <alignment horizontal="center" vertical="center" wrapText="1"/>
    </xf>
    <xf numFmtId="174" fontId="9" fillId="0" borderId="21" xfId="72" applyNumberFormat="1" applyFont="1" applyFill="1" applyBorder="1" applyAlignment="1">
      <alignment horizontal="center" vertical="center" wrapText="1"/>
    </xf>
    <xf numFmtId="174" fontId="9" fillId="0" borderId="22" xfId="72" applyNumberFormat="1" applyFont="1" applyFill="1" applyBorder="1" applyAlignment="1">
      <alignment horizontal="center" vertical="center" wrapText="1"/>
    </xf>
    <xf numFmtId="174" fontId="9" fillId="0" borderId="12" xfId="72" applyNumberFormat="1" applyFont="1" applyFill="1" applyBorder="1" applyAlignment="1">
      <alignment horizontal="center" vertical="center" wrapText="1"/>
    </xf>
    <xf numFmtId="174" fontId="9" fillId="0" borderId="0" xfId="72" applyNumberFormat="1" applyFont="1" applyFill="1" applyBorder="1" applyAlignment="1">
      <alignment horizontal="center" vertical="center" wrapText="1"/>
    </xf>
    <xf numFmtId="174" fontId="9" fillId="0" borderId="10" xfId="72" applyNumberFormat="1" applyFont="1" applyFill="1" applyBorder="1" applyAlignment="1">
      <alignment horizontal="center" vertical="center" wrapText="1"/>
    </xf>
    <xf numFmtId="174" fontId="3" fillId="0" borderId="0" xfId="72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indent="1"/>
    </xf>
    <xf numFmtId="0" fontId="9" fillId="38" borderId="0" xfId="0" applyFont="1" applyFill="1" applyBorder="1" applyAlignment="1">
      <alignment horizontal="left" vertical="center" inden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83" fillId="34" borderId="0" xfId="0" applyNumberFormat="1" applyFont="1" applyFill="1" applyBorder="1" applyAlignment="1">
      <alignment horizontal="center" vertical="center" wrapText="1"/>
    </xf>
    <xf numFmtId="0" fontId="86" fillId="34" borderId="12" xfId="0" applyFont="1" applyFill="1" applyBorder="1" applyAlignment="1">
      <alignment horizontal="center" vertical="center" wrapText="1"/>
    </xf>
    <xf numFmtId="0" fontId="86" fillId="34" borderId="10" xfId="0" applyFont="1" applyFill="1" applyBorder="1" applyAlignment="1">
      <alignment horizontal="center" vertical="center" wrapText="1"/>
    </xf>
    <xf numFmtId="0" fontId="86" fillId="34" borderId="20" xfId="0" applyFont="1" applyFill="1" applyBorder="1" applyAlignment="1">
      <alignment horizontal="center" vertical="center" wrapText="1"/>
    </xf>
    <xf numFmtId="0" fontId="86" fillId="34" borderId="22" xfId="0" applyFont="1" applyFill="1" applyBorder="1" applyAlignment="1">
      <alignment horizontal="center" vertical="center" wrapText="1"/>
    </xf>
    <xf numFmtId="0" fontId="86" fillId="34" borderId="11" xfId="0" applyFont="1" applyFill="1" applyBorder="1" applyAlignment="1">
      <alignment horizontal="center" vertical="center" wrapText="1"/>
    </xf>
    <xf numFmtId="0" fontId="86" fillId="34" borderId="13" xfId="0" applyFont="1" applyFill="1" applyBorder="1" applyAlignment="1">
      <alignment horizontal="center" vertical="center" wrapText="1"/>
    </xf>
    <xf numFmtId="0" fontId="86" fillId="34" borderId="15" xfId="0" applyFont="1" applyFill="1" applyBorder="1" applyAlignment="1">
      <alignment horizontal="center" vertical="center" wrapText="1"/>
    </xf>
    <xf numFmtId="0" fontId="86" fillId="34" borderId="13" xfId="0" applyFont="1" applyFill="1" applyBorder="1" applyAlignment="1">
      <alignment horizontal="center" vertical="center"/>
    </xf>
    <xf numFmtId="0" fontId="86" fillId="34" borderId="14" xfId="0" applyFont="1" applyFill="1" applyBorder="1" applyAlignment="1">
      <alignment horizontal="center" vertical="center"/>
    </xf>
    <xf numFmtId="0" fontId="86" fillId="34" borderId="24" xfId="0" applyFont="1" applyFill="1" applyBorder="1" applyAlignment="1">
      <alignment horizontal="center" vertical="center" wrapText="1"/>
    </xf>
    <xf numFmtId="0" fontId="86" fillId="34" borderId="17" xfId="0" applyFont="1" applyFill="1" applyBorder="1" applyAlignment="1">
      <alignment horizontal="center" vertical="center" wrapText="1"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rmal 2" xfId="51"/>
    <cellStyle name="Normal 2 2" xfId="52"/>
    <cellStyle name="Normal 3" xfId="53"/>
    <cellStyle name="Normal 4" xfId="54"/>
    <cellStyle name="Nota" xfId="55"/>
    <cellStyle name="Percent" xfId="56"/>
    <cellStyle name="Porcentagem 2" xfId="57"/>
    <cellStyle name="Saída" xfId="58"/>
    <cellStyle name="Comma [0]" xfId="59"/>
    <cellStyle name="Separador de milhares 2" xfId="60"/>
    <cellStyle name="Separador de milhares 3" xfId="61"/>
    <cellStyle name="Separador de milhares 4" xfId="62"/>
    <cellStyle name="Separador de milhares 5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  <cellStyle name="Vírgula 4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15</xdr:col>
      <xdr:colOff>66675</xdr:colOff>
      <xdr:row>36</xdr:row>
      <xdr:rowOff>133350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9210675" cy="696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342900</xdr:colOff>
      <xdr:row>9</xdr:row>
      <xdr:rowOff>95250</xdr:rowOff>
    </xdr:from>
    <xdr:ext cx="5219700" cy="1590675"/>
    <xdr:sp>
      <xdr:nvSpPr>
        <xdr:cNvPr id="2" name="Retângulo 3"/>
        <xdr:cNvSpPr>
          <a:spLocks/>
        </xdr:cNvSpPr>
      </xdr:nvSpPr>
      <xdr:spPr>
        <a:xfrm>
          <a:off x="4000500" y="1809750"/>
          <a:ext cx="521970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</a:rPr>
            <a:t>PRINCIPAIS RESULTADOS</a:t>
          </a:r>
          <a:r>
            <a:rPr lang="en-US" cap="none" sz="4000" b="0" i="0" u="none" baseline="0">
              <a:solidFill>
                <a:srgbClr val="FFFFFF"/>
              </a:solidFill>
            </a:rPr>
            <a:t>
</a:t>
          </a:r>
          <a:r>
            <a:rPr lang="en-US" cap="none" sz="2000" b="0" i="0" u="none" baseline="0">
              <a:solidFill>
                <a:srgbClr val="FFFFFF"/>
              </a:solidFill>
            </a:rPr>
            <a:t>Censo da Educação Superior 2015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40" zoomScaleNormal="140" zoomScalePageLayoutView="0" workbookViewId="0" topLeftCell="A4">
      <selection activeCell="A2" sqref="A2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27"/>
  <sheetViews>
    <sheetView showGridLines="0" zoomScaleSheetLayoutView="100" workbookViewId="0" topLeftCell="A1">
      <selection activeCell="A1" sqref="A1:E1"/>
    </sheetView>
  </sheetViews>
  <sheetFormatPr defaultColWidth="9.140625" defaultRowHeight="15"/>
  <cols>
    <col min="1" max="1" width="5.8515625" style="104" customWidth="1"/>
    <col min="2" max="2" width="66.140625" style="104" customWidth="1"/>
    <col min="3" max="3" width="9.8515625" style="104" customWidth="1"/>
    <col min="4" max="4" width="10.00390625" style="104" customWidth="1"/>
    <col min="5" max="5" width="9.57421875" style="104" customWidth="1"/>
    <col min="6" max="16384" width="9.140625" style="104" customWidth="1"/>
  </cols>
  <sheetData>
    <row r="1" spans="1:5" ht="34.5" customHeight="1">
      <c r="A1" s="608" t="s">
        <v>223</v>
      </c>
      <c r="B1" s="609"/>
      <c r="C1" s="609"/>
      <c r="D1" s="609"/>
      <c r="E1" s="609"/>
    </row>
    <row r="2" ht="6" customHeight="1"/>
    <row r="3" spans="1:5" ht="39.75" customHeight="1">
      <c r="A3" s="141" t="s">
        <v>115</v>
      </c>
      <c r="B3" s="139" t="s">
        <v>107</v>
      </c>
      <c r="C3" s="139" t="s">
        <v>116</v>
      </c>
      <c r="D3" s="120" t="s">
        <v>196</v>
      </c>
      <c r="E3" s="142" t="s">
        <v>197</v>
      </c>
    </row>
    <row r="4" ht="6" customHeight="1"/>
    <row r="5" spans="1:5" ht="15" customHeight="1">
      <c r="A5" s="328">
        <v>1</v>
      </c>
      <c r="B5" s="329" t="s">
        <v>108</v>
      </c>
      <c r="C5" s="330">
        <v>648998</v>
      </c>
      <c r="D5" s="331">
        <v>44.25</v>
      </c>
      <c r="E5" s="331">
        <f>D5</f>
        <v>44.25</v>
      </c>
    </row>
    <row r="6" spans="1:5" ht="15" customHeight="1">
      <c r="A6" s="295">
        <v>2</v>
      </c>
      <c r="B6" s="296" t="s">
        <v>113</v>
      </c>
      <c r="C6" s="332">
        <v>149011</v>
      </c>
      <c r="D6" s="333">
        <v>10.16</v>
      </c>
      <c r="E6" s="333">
        <f>E5+D6</f>
        <v>54.41</v>
      </c>
    </row>
    <row r="7" spans="1:5" ht="15" customHeight="1">
      <c r="A7" s="328">
        <v>3</v>
      </c>
      <c r="B7" s="329" t="s">
        <v>236</v>
      </c>
      <c r="C7" s="330">
        <v>88294</v>
      </c>
      <c r="D7" s="331">
        <v>6.02</v>
      </c>
      <c r="E7" s="331">
        <f aca="true" t="shared" si="0" ref="E7:E24">E6+D7</f>
        <v>60.42999999999999</v>
      </c>
    </row>
    <row r="8" spans="1:5" ht="15" customHeight="1">
      <c r="A8" s="295">
        <v>4</v>
      </c>
      <c r="B8" s="296" t="s">
        <v>237</v>
      </c>
      <c r="C8" s="332">
        <v>86661</v>
      </c>
      <c r="D8" s="333">
        <v>5.91</v>
      </c>
      <c r="E8" s="333">
        <f t="shared" si="0"/>
        <v>66.33999999999999</v>
      </c>
    </row>
    <row r="9" spans="1:5" ht="15" customHeight="1">
      <c r="A9" s="328">
        <v>5</v>
      </c>
      <c r="B9" s="329" t="s">
        <v>238</v>
      </c>
      <c r="C9" s="330">
        <v>84522</v>
      </c>
      <c r="D9" s="331">
        <v>5.76</v>
      </c>
      <c r="E9" s="331">
        <f t="shared" si="0"/>
        <v>72.1</v>
      </c>
    </row>
    <row r="10" spans="1:5" ht="15" customHeight="1">
      <c r="A10" s="295">
        <v>6</v>
      </c>
      <c r="B10" s="296" t="s">
        <v>239</v>
      </c>
      <c r="C10" s="332">
        <v>80737</v>
      </c>
      <c r="D10" s="333">
        <v>5.51</v>
      </c>
      <c r="E10" s="333">
        <f t="shared" si="0"/>
        <v>77.61</v>
      </c>
    </row>
    <row r="11" spans="1:5" ht="15" customHeight="1">
      <c r="A11" s="328">
        <v>7</v>
      </c>
      <c r="B11" s="329" t="s">
        <v>240</v>
      </c>
      <c r="C11" s="330">
        <v>50723</v>
      </c>
      <c r="D11" s="331">
        <v>3.46</v>
      </c>
      <c r="E11" s="331">
        <f t="shared" si="0"/>
        <v>81.07</v>
      </c>
    </row>
    <row r="12" spans="1:5" ht="15" customHeight="1">
      <c r="A12" s="295">
        <v>8</v>
      </c>
      <c r="B12" s="296" t="s">
        <v>241</v>
      </c>
      <c r="C12" s="332">
        <v>48383</v>
      </c>
      <c r="D12" s="333">
        <v>3.3</v>
      </c>
      <c r="E12" s="333">
        <f t="shared" si="0"/>
        <v>84.36999999999999</v>
      </c>
    </row>
    <row r="13" spans="1:5" ht="15" customHeight="1">
      <c r="A13" s="328">
        <v>9</v>
      </c>
      <c r="B13" s="329" t="s">
        <v>242</v>
      </c>
      <c r="C13" s="330">
        <v>39081</v>
      </c>
      <c r="D13" s="331">
        <v>2.66</v>
      </c>
      <c r="E13" s="331">
        <f t="shared" si="0"/>
        <v>87.02999999999999</v>
      </c>
    </row>
    <row r="14" spans="1:5" ht="15" customHeight="1">
      <c r="A14" s="295">
        <v>10</v>
      </c>
      <c r="B14" s="296" t="s">
        <v>243</v>
      </c>
      <c r="C14" s="332">
        <v>35892</v>
      </c>
      <c r="D14" s="333">
        <v>2.45</v>
      </c>
      <c r="E14" s="333">
        <f t="shared" si="0"/>
        <v>89.47999999999999</v>
      </c>
    </row>
    <row r="15" spans="1:5" ht="15" customHeight="1">
      <c r="A15" s="334">
        <v>11</v>
      </c>
      <c r="B15" s="335" t="s">
        <v>244</v>
      </c>
      <c r="C15" s="336">
        <v>25102</v>
      </c>
      <c r="D15" s="337">
        <v>1.71</v>
      </c>
      <c r="E15" s="337">
        <f t="shared" si="0"/>
        <v>91.18999999999998</v>
      </c>
    </row>
    <row r="16" spans="1:5" ht="15" customHeight="1">
      <c r="A16" s="295">
        <v>12</v>
      </c>
      <c r="B16" s="296" t="s">
        <v>245</v>
      </c>
      <c r="C16" s="332">
        <v>20046</v>
      </c>
      <c r="D16" s="333">
        <v>1.37</v>
      </c>
      <c r="E16" s="333">
        <f t="shared" si="0"/>
        <v>92.55999999999999</v>
      </c>
    </row>
    <row r="17" spans="1:5" ht="15" customHeight="1">
      <c r="A17" s="334">
        <v>13</v>
      </c>
      <c r="B17" s="335" t="s">
        <v>246</v>
      </c>
      <c r="C17" s="336">
        <v>17609</v>
      </c>
      <c r="D17" s="337">
        <v>1.2</v>
      </c>
      <c r="E17" s="337">
        <f t="shared" si="0"/>
        <v>93.75999999999999</v>
      </c>
    </row>
    <row r="18" spans="1:5" ht="15" customHeight="1">
      <c r="A18" s="295">
        <v>14</v>
      </c>
      <c r="B18" s="296" t="s">
        <v>247</v>
      </c>
      <c r="C18" s="332">
        <v>15220</v>
      </c>
      <c r="D18" s="333">
        <v>1.04</v>
      </c>
      <c r="E18" s="333">
        <f t="shared" si="0"/>
        <v>94.8</v>
      </c>
    </row>
    <row r="19" spans="1:5" ht="15" customHeight="1">
      <c r="A19" s="334">
        <v>15</v>
      </c>
      <c r="B19" s="335" t="s">
        <v>248</v>
      </c>
      <c r="C19" s="336">
        <v>14855</v>
      </c>
      <c r="D19" s="337">
        <v>1.01</v>
      </c>
      <c r="E19" s="337">
        <f t="shared" si="0"/>
        <v>95.81</v>
      </c>
    </row>
    <row r="20" spans="1:5" ht="15" customHeight="1">
      <c r="A20" s="295">
        <v>16</v>
      </c>
      <c r="B20" s="296" t="s">
        <v>249</v>
      </c>
      <c r="C20" s="332">
        <v>13183</v>
      </c>
      <c r="D20" s="333">
        <v>0.9</v>
      </c>
      <c r="E20" s="333">
        <f t="shared" si="0"/>
        <v>96.71000000000001</v>
      </c>
    </row>
    <row r="21" spans="1:5" ht="15" customHeight="1">
      <c r="A21" s="334">
        <v>17</v>
      </c>
      <c r="B21" s="335" t="s">
        <v>250</v>
      </c>
      <c r="C21" s="336">
        <v>12210</v>
      </c>
      <c r="D21" s="337">
        <v>0.83</v>
      </c>
      <c r="E21" s="337">
        <f t="shared" si="0"/>
        <v>97.54</v>
      </c>
    </row>
    <row r="22" spans="1:5" ht="15" customHeight="1">
      <c r="A22" s="295">
        <v>18</v>
      </c>
      <c r="B22" s="296" t="s">
        <v>251</v>
      </c>
      <c r="C22" s="332">
        <v>6692</v>
      </c>
      <c r="D22" s="333">
        <v>0.46</v>
      </c>
      <c r="E22" s="333">
        <f t="shared" si="0"/>
        <v>98</v>
      </c>
    </row>
    <row r="23" spans="1:5" ht="15" customHeight="1">
      <c r="A23" s="334">
        <v>19</v>
      </c>
      <c r="B23" s="335" t="s">
        <v>252</v>
      </c>
      <c r="C23" s="336">
        <v>4898</v>
      </c>
      <c r="D23" s="337">
        <v>0.33</v>
      </c>
      <c r="E23" s="337">
        <f t="shared" si="0"/>
        <v>98.33</v>
      </c>
    </row>
    <row r="24" spans="1:5" ht="15" customHeight="1">
      <c r="A24" s="338">
        <v>20</v>
      </c>
      <c r="B24" s="339" t="s">
        <v>253</v>
      </c>
      <c r="C24" s="340">
        <v>3359</v>
      </c>
      <c r="D24" s="341">
        <v>0.23</v>
      </c>
      <c r="E24" s="341">
        <f t="shared" si="0"/>
        <v>98.56</v>
      </c>
    </row>
    <row r="25" spans="1:5" s="143" customFormat="1" ht="3.75" customHeight="1">
      <c r="A25" s="176"/>
      <c r="B25" s="177"/>
      <c r="C25" s="178"/>
      <c r="D25" s="179"/>
      <c r="E25" s="179"/>
    </row>
    <row r="26" ht="12">
      <c r="A26" s="144" t="s">
        <v>77</v>
      </c>
    </row>
    <row r="27" ht="12">
      <c r="A27" s="17" t="s">
        <v>118</v>
      </c>
    </row>
  </sheetData>
  <sheetProtection/>
  <mergeCells count="1">
    <mergeCell ref="A1:E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headerFooter>
    <oddHeader>&amp;C&amp;"-,Negrito"&amp;14&amp;K04-049PRINCIPAIS RESULTADOS - CENSO DA EDUCAÇÃO SUPERIOR</oddHeader>
    <oddFooter>&amp;C&amp;G&amp;RTabela 2.4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77"/>
  <sheetViews>
    <sheetView showGridLines="0" workbookViewId="0" topLeftCell="A1">
      <selection activeCell="A1" sqref="A1:N1"/>
    </sheetView>
  </sheetViews>
  <sheetFormatPr defaultColWidth="12.8515625" defaultRowHeight="15"/>
  <cols>
    <col min="1" max="1" width="6.8515625" style="138" customWidth="1"/>
    <col min="2" max="2" width="7.421875" style="138" customWidth="1"/>
    <col min="3" max="3" width="31.57421875" style="138" customWidth="1"/>
    <col min="4" max="4" width="8.57421875" style="138" customWidth="1"/>
    <col min="5" max="5" width="5.28125" style="138" customWidth="1"/>
    <col min="6" max="6" width="10.140625" style="138" customWidth="1"/>
    <col min="7" max="7" width="30.7109375" style="138" customWidth="1"/>
    <col min="8" max="8" width="8.7109375" style="138" customWidth="1"/>
    <col min="9" max="9" width="4.421875" style="138" customWidth="1"/>
    <col min="10" max="10" width="10.7109375" style="138" customWidth="1"/>
    <col min="11" max="11" width="30.7109375" style="138" customWidth="1"/>
    <col min="12" max="12" width="8.7109375" style="138" customWidth="1"/>
    <col min="13" max="13" width="4.421875" style="138" customWidth="1"/>
    <col min="14" max="14" width="10.7109375" style="138" customWidth="1"/>
    <col min="15" max="252" width="9.140625" style="138" customWidth="1"/>
    <col min="253" max="253" width="3.28125" style="138" customWidth="1"/>
    <col min="254" max="254" width="51.421875" style="138" customWidth="1"/>
    <col min="255" max="255" width="14.8515625" style="138" customWidth="1"/>
    <col min="256" max="16384" width="12.8515625" style="138" customWidth="1"/>
  </cols>
  <sheetData>
    <row r="1" spans="1:14" s="187" customFormat="1" ht="28.5" customHeight="1">
      <c r="A1" s="610" t="s">
        <v>214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</row>
    <row r="2" spans="1:8" ht="6" customHeight="1">
      <c r="A2" s="188"/>
      <c r="B2" s="189"/>
      <c r="C2" s="189"/>
      <c r="D2" s="189"/>
      <c r="E2" s="189"/>
      <c r="F2" s="189"/>
      <c r="G2" s="189"/>
      <c r="H2" s="189"/>
    </row>
    <row r="3" spans="1:14" ht="22.5" customHeight="1">
      <c r="A3" s="611" t="s">
        <v>53</v>
      </c>
      <c r="B3" s="613" t="s">
        <v>143</v>
      </c>
      <c r="C3" s="613" t="s">
        <v>17</v>
      </c>
      <c r="D3" s="613"/>
      <c r="E3" s="613"/>
      <c r="F3" s="613"/>
      <c r="G3" s="613" t="s">
        <v>144</v>
      </c>
      <c r="H3" s="613"/>
      <c r="I3" s="613"/>
      <c r="J3" s="613"/>
      <c r="K3" s="614" t="s">
        <v>18</v>
      </c>
      <c r="L3" s="615"/>
      <c r="M3" s="615"/>
      <c r="N3" s="615"/>
    </row>
    <row r="4" spans="1:14" ht="24">
      <c r="A4" s="612"/>
      <c r="B4" s="613"/>
      <c r="C4" s="190" t="s">
        <v>145</v>
      </c>
      <c r="D4" s="191" t="s">
        <v>146</v>
      </c>
      <c r="E4" s="191" t="s">
        <v>147</v>
      </c>
      <c r="F4" s="192" t="s">
        <v>148</v>
      </c>
      <c r="G4" s="190" t="s">
        <v>145</v>
      </c>
      <c r="H4" s="191" t="s">
        <v>146</v>
      </c>
      <c r="I4" s="191" t="s">
        <v>147</v>
      </c>
      <c r="J4" s="192" t="s">
        <v>148</v>
      </c>
      <c r="K4" s="193" t="s">
        <v>145</v>
      </c>
      <c r="L4" s="191" t="s">
        <v>146</v>
      </c>
      <c r="M4" s="191" t="s">
        <v>147</v>
      </c>
      <c r="N4" s="194" t="s">
        <v>148</v>
      </c>
    </row>
    <row r="5" spans="1:14" ht="6" customHeight="1">
      <c r="A5" s="195"/>
      <c r="B5" s="195"/>
      <c r="C5" s="195"/>
      <c r="D5" s="196"/>
      <c r="E5" s="196"/>
      <c r="F5" s="197"/>
      <c r="G5" s="195"/>
      <c r="H5" s="196"/>
      <c r="I5" s="196"/>
      <c r="J5" s="197"/>
      <c r="K5" s="195"/>
      <c r="L5" s="196"/>
      <c r="M5" s="196"/>
      <c r="N5" s="197"/>
    </row>
    <row r="6" spans="1:14" ht="12" customHeight="1">
      <c r="A6" s="616">
        <v>2009</v>
      </c>
      <c r="B6" s="449">
        <v>1</v>
      </c>
      <c r="C6" s="450" t="s">
        <v>149</v>
      </c>
      <c r="D6" s="451">
        <v>710778</v>
      </c>
      <c r="E6" s="452">
        <f>D6*100/5954021</f>
        <v>11.937781207019592</v>
      </c>
      <c r="F6" s="452">
        <f>E6</f>
        <v>11.937781207019592</v>
      </c>
      <c r="G6" s="453" t="s">
        <v>149</v>
      </c>
      <c r="H6" s="451">
        <v>257938</v>
      </c>
      <c r="I6" s="452">
        <f>H6*100/2065082</f>
        <v>12.490448321180466</v>
      </c>
      <c r="J6" s="452">
        <f>I6</f>
        <v>12.490448321180466</v>
      </c>
      <c r="K6" s="453" t="s">
        <v>108</v>
      </c>
      <c r="L6" s="451">
        <v>104711</v>
      </c>
      <c r="M6" s="452">
        <f>L6*100/959197</f>
        <v>10.916527053358173</v>
      </c>
      <c r="N6" s="452">
        <f>M6</f>
        <v>10.916527053358173</v>
      </c>
    </row>
    <row r="7" spans="1:14" ht="12" customHeight="1">
      <c r="A7" s="616"/>
      <c r="B7" s="449">
        <v>2</v>
      </c>
      <c r="C7" s="450" t="s">
        <v>150</v>
      </c>
      <c r="D7" s="451">
        <v>651730</v>
      </c>
      <c r="E7" s="452">
        <f aca="true" t="shared" si="0" ref="E7:E15">D7*100/5954021</f>
        <v>10.946048057270877</v>
      </c>
      <c r="F7" s="452">
        <f>F6+E7</f>
        <v>22.88382926429047</v>
      </c>
      <c r="G7" s="453" t="s">
        <v>150</v>
      </c>
      <c r="H7" s="451">
        <v>188586</v>
      </c>
      <c r="I7" s="452">
        <f aca="true" t="shared" si="1" ref="I7:I15">H7*100/2065082</f>
        <v>9.132131314882411</v>
      </c>
      <c r="J7" s="452">
        <f>J6+I7</f>
        <v>21.622579636062877</v>
      </c>
      <c r="K7" s="453" t="s">
        <v>150</v>
      </c>
      <c r="L7" s="451">
        <v>87523</v>
      </c>
      <c r="M7" s="452">
        <f aca="true" t="shared" si="2" ref="M7:M15">L7*100/959197</f>
        <v>9.124611524014357</v>
      </c>
      <c r="N7" s="452">
        <f>N6+M7</f>
        <v>20.04113857737253</v>
      </c>
    </row>
    <row r="8" spans="1:14" ht="12" customHeight="1">
      <c r="A8" s="616"/>
      <c r="B8" s="449">
        <v>3</v>
      </c>
      <c r="C8" s="450" t="s">
        <v>108</v>
      </c>
      <c r="D8" s="451">
        <v>513006</v>
      </c>
      <c r="E8" s="452">
        <f t="shared" si="0"/>
        <v>8.616126815810693</v>
      </c>
      <c r="F8" s="452">
        <f aca="true" t="shared" si="3" ref="F8:F15">F7+E8</f>
        <v>31.499956080101164</v>
      </c>
      <c r="G8" s="453" t="s">
        <v>108</v>
      </c>
      <c r="H8" s="451">
        <v>175326</v>
      </c>
      <c r="I8" s="452">
        <f t="shared" si="1"/>
        <v>8.49002606191909</v>
      </c>
      <c r="J8" s="452">
        <f aca="true" t="shared" si="4" ref="J8:J15">J7+I8</f>
        <v>30.11260569798197</v>
      </c>
      <c r="K8" s="453" t="s">
        <v>149</v>
      </c>
      <c r="L8" s="451">
        <v>87050</v>
      </c>
      <c r="M8" s="452">
        <f t="shared" si="2"/>
        <v>9.075299443180077</v>
      </c>
      <c r="N8" s="452">
        <f aca="true" t="shared" si="5" ref="N8:N15">N7+M8</f>
        <v>29.116438020552607</v>
      </c>
    </row>
    <row r="9" spans="1:14" ht="12" customHeight="1">
      <c r="A9" s="616"/>
      <c r="B9" s="449">
        <v>4</v>
      </c>
      <c r="C9" s="450" t="s">
        <v>151</v>
      </c>
      <c r="D9" s="451">
        <v>235142</v>
      </c>
      <c r="E9" s="452">
        <f t="shared" si="0"/>
        <v>3.9492974579700006</v>
      </c>
      <c r="F9" s="452">
        <f t="shared" si="3"/>
        <v>35.44925353807116</v>
      </c>
      <c r="G9" s="453" t="s">
        <v>151</v>
      </c>
      <c r="H9" s="451">
        <v>83990</v>
      </c>
      <c r="I9" s="452">
        <f t="shared" si="1"/>
        <v>4.06715084437325</v>
      </c>
      <c r="J9" s="452">
        <f t="shared" si="4"/>
        <v>34.17975654235522</v>
      </c>
      <c r="K9" s="453" t="s">
        <v>152</v>
      </c>
      <c r="L9" s="451">
        <v>39994</v>
      </c>
      <c r="M9" s="452">
        <f t="shared" si="2"/>
        <v>4.169529304199242</v>
      </c>
      <c r="N9" s="452">
        <f t="shared" si="5"/>
        <v>33.28596732475185</v>
      </c>
    </row>
    <row r="10" spans="1:14" ht="12" customHeight="1">
      <c r="A10" s="616"/>
      <c r="B10" s="449">
        <v>5</v>
      </c>
      <c r="C10" s="450" t="s">
        <v>152</v>
      </c>
      <c r="D10" s="451">
        <v>230654</v>
      </c>
      <c r="E10" s="452">
        <f t="shared" si="0"/>
        <v>3.8739198266180117</v>
      </c>
      <c r="F10" s="452">
        <f t="shared" si="3"/>
        <v>39.323173364689175</v>
      </c>
      <c r="G10" s="453" t="s">
        <v>152</v>
      </c>
      <c r="H10" s="451">
        <v>73455</v>
      </c>
      <c r="I10" s="452">
        <f t="shared" si="1"/>
        <v>3.5570016105897975</v>
      </c>
      <c r="J10" s="452">
        <f t="shared" si="4"/>
        <v>37.73675815294502</v>
      </c>
      <c r="K10" s="453" t="s">
        <v>151</v>
      </c>
      <c r="L10" s="451">
        <v>34557</v>
      </c>
      <c r="M10" s="452">
        <f t="shared" si="2"/>
        <v>3.602701009281722</v>
      </c>
      <c r="N10" s="452">
        <f t="shared" si="5"/>
        <v>36.888668334033575</v>
      </c>
    </row>
    <row r="11" spans="1:14" ht="12" customHeight="1">
      <c r="A11" s="616"/>
      <c r="B11" s="449">
        <v>6</v>
      </c>
      <c r="C11" s="450" t="s">
        <v>153</v>
      </c>
      <c r="D11" s="451">
        <v>130179</v>
      </c>
      <c r="E11" s="452">
        <f t="shared" si="0"/>
        <v>2.1864047842626015</v>
      </c>
      <c r="F11" s="452">
        <f t="shared" si="3"/>
        <v>41.509578148951775</v>
      </c>
      <c r="G11" s="453" t="s">
        <v>154</v>
      </c>
      <c r="H11" s="451">
        <v>46920</v>
      </c>
      <c r="I11" s="452">
        <f t="shared" si="1"/>
        <v>2.2720647412548267</v>
      </c>
      <c r="J11" s="452">
        <f t="shared" si="4"/>
        <v>40.00882289419985</v>
      </c>
      <c r="K11" s="453" t="s">
        <v>113</v>
      </c>
      <c r="L11" s="451">
        <v>20366</v>
      </c>
      <c r="M11" s="452">
        <f t="shared" si="2"/>
        <v>2.1232343303826013</v>
      </c>
      <c r="N11" s="452">
        <f t="shared" si="5"/>
        <v>39.011902664416176</v>
      </c>
    </row>
    <row r="12" spans="1:14" ht="12" customHeight="1">
      <c r="A12" s="616"/>
      <c r="B12" s="449">
        <v>7</v>
      </c>
      <c r="C12" s="450" t="s">
        <v>155</v>
      </c>
      <c r="D12" s="451">
        <v>98290</v>
      </c>
      <c r="E12" s="452">
        <f t="shared" si="0"/>
        <v>1.6508171536512888</v>
      </c>
      <c r="F12" s="452">
        <f t="shared" si="3"/>
        <v>43.160395302603064</v>
      </c>
      <c r="G12" s="453" t="s">
        <v>153</v>
      </c>
      <c r="H12" s="451">
        <v>44969</v>
      </c>
      <c r="I12" s="452">
        <f t="shared" si="1"/>
        <v>2.1775890739447634</v>
      </c>
      <c r="J12" s="452">
        <f t="shared" si="4"/>
        <v>42.18641196814462</v>
      </c>
      <c r="K12" s="453" t="s">
        <v>155</v>
      </c>
      <c r="L12" s="451">
        <v>17699</v>
      </c>
      <c r="M12" s="452">
        <f t="shared" si="2"/>
        <v>1.845189257264149</v>
      </c>
      <c r="N12" s="452">
        <f t="shared" si="5"/>
        <v>40.85709192168032</v>
      </c>
    </row>
    <row r="13" spans="1:14" ht="12" customHeight="1">
      <c r="A13" s="616"/>
      <c r="B13" s="449">
        <v>8</v>
      </c>
      <c r="C13" s="450" t="s">
        <v>156</v>
      </c>
      <c r="D13" s="451">
        <v>96544</v>
      </c>
      <c r="E13" s="452">
        <f t="shared" si="0"/>
        <v>1.6214924334328011</v>
      </c>
      <c r="F13" s="452">
        <f t="shared" si="3"/>
        <v>44.78188773603586</v>
      </c>
      <c r="G13" s="453" t="s">
        <v>157</v>
      </c>
      <c r="H13" s="451">
        <v>36392</v>
      </c>
      <c r="I13" s="452">
        <f t="shared" si="1"/>
        <v>1.7622544770619277</v>
      </c>
      <c r="J13" s="452">
        <f t="shared" si="4"/>
        <v>43.94866644520655</v>
      </c>
      <c r="K13" s="453" t="s">
        <v>154</v>
      </c>
      <c r="L13" s="451">
        <v>17309</v>
      </c>
      <c r="M13" s="452">
        <f t="shared" si="2"/>
        <v>1.8045302476967713</v>
      </c>
      <c r="N13" s="452">
        <f t="shared" si="5"/>
        <v>42.6616221693771</v>
      </c>
    </row>
    <row r="14" spans="1:14" ht="12" customHeight="1">
      <c r="A14" s="616"/>
      <c r="B14" s="449">
        <v>9</v>
      </c>
      <c r="C14" s="450" t="s">
        <v>113</v>
      </c>
      <c r="D14" s="451">
        <v>91480</v>
      </c>
      <c r="E14" s="452">
        <f t="shared" si="0"/>
        <v>1.5364406675757443</v>
      </c>
      <c r="F14" s="452">
        <f t="shared" si="3"/>
        <v>46.31832840361161</v>
      </c>
      <c r="G14" s="453" t="s">
        <v>158</v>
      </c>
      <c r="H14" s="451">
        <v>32451</v>
      </c>
      <c r="I14" s="452">
        <f t="shared" si="1"/>
        <v>1.5714145975801446</v>
      </c>
      <c r="J14" s="452">
        <f t="shared" si="4"/>
        <v>45.52008104278669</v>
      </c>
      <c r="K14" s="453" t="s">
        <v>159</v>
      </c>
      <c r="L14" s="451">
        <v>16922</v>
      </c>
      <c r="M14" s="452">
        <f t="shared" si="2"/>
        <v>1.7641839997414503</v>
      </c>
      <c r="N14" s="452">
        <f t="shared" si="5"/>
        <v>44.425806169118545</v>
      </c>
    </row>
    <row r="15" spans="1:14" ht="12" customHeight="1">
      <c r="A15" s="617"/>
      <c r="B15" s="454">
        <v>10</v>
      </c>
      <c r="C15" s="455" t="s">
        <v>157</v>
      </c>
      <c r="D15" s="456">
        <v>89870</v>
      </c>
      <c r="E15" s="457">
        <f t="shared" si="0"/>
        <v>1.5094001180042864</v>
      </c>
      <c r="F15" s="457">
        <f t="shared" si="3"/>
        <v>47.827728521615896</v>
      </c>
      <c r="G15" s="458" t="s">
        <v>160</v>
      </c>
      <c r="H15" s="456">
        <v>30333</v>
      </c>
      <c r="I15" s="457">
        <f t="shared" si="1"/>
        <v>1.4688520843240123</v>
      </c>
      <c r="J15" s="457">
        <f t="shared" si="4"/>
        <v>46.988933127110705</v>
      </c>
      <c r="K15" s="458" t="s">
        <v>161</v>
      </c>
      <c r="L15" s="456">
        <v>15532</v>
      </c>
      <c r="M15" s="457">
        <f t="shared" si="2"/>
        <v>1.6192711194884888</v>
      </c>
      <c r="N15" s="457">
        <f t="shared" si="5"/>
        <v>46.04507728860703</v>
      </c>
    </row>
    <row r="16" spans="1:14" ht="12" customHeight="1">
      <c r="A16" s="618">
        <v>2010</v>
      </c>
      <c r="B16" s="342">
        <v>1</v>
      </c>
      <c r="C16" s="198" t="s">
        <v>149</v>
      </c>
      <c r="D16" s="219">
        <v>833876</v>
      </c>
      <c r="E16" s="343">
        <f>D16*100/6379299</f>
        <v>13.071592975968048</v>
      </c>
      <c r="F16" s="343">
        <f>E16</f>
        <v>13.071592975968048</v>
      </c>
      <c r="G16" s="198" t="s">
        <v>149</v>
      </c>
      <c r="H16" s="219">
        <v>264123</v>
      </c>
      <c r="I16" s="343">
        <f>H16*100/2182229</f>
        <v>12.103358538448532</v>
      </c>
      <c r="J16" s="343">
        <f>I16</f>
        <v>12.103358538448532</v>
      </c>
      <c r="K16" s="198" t="s">
        <v>149</v>
      </c>
      <c r="L16" s="219">
        <v>121100</v>
      </c>
      <c r="M16" s="343">
        <f>L16*100/973839</f>
        <v>12.435320417440666</v>
      </c>
      <c r="N16" s="343">
        <f>M16</f>
        <v>12.435320417440666</v>
      </c>
    </row>
    <row r="17" spans="1:14" ht="12" customHeight="1">
      <c r="A17" s="618"/>
      <c r="B17" s="342">
        <v>2</v>
      </c>
      <c r="C17" s="344" t="s">
        <v>150</v>
      </c>
      <c r="D17" s="219">
        <v>694545</v>
      </c>
      <c r="E17" s="343">
        <f aca="true" t="shared" si="6" ref="E17:E25">D17*100/6379299</f>
        <v>10.8874815242239</v>
      </c>
      <c r="F17" s="343">
        <f>F16+E17</f>
        <v>23.959074500191946</v>
      </c>
      <c r="G17" s="198" t="s">
        <v>150</v>
      </c>
      <c r="H17" s="219">
        <v>197188</v>
      </c>
      <c r="I17" s="343">
        <f aca="true" t="shared" si="7" ref="I17:I25">H17*100/2182229</f>
        <v>9.036081914409532</v>
      </c>
      <c r="J17" s="343">
        <f>J16+I17</f>
        <v>21.139440452858064</v>
      </c>
      <c r="K17" s="198" t="s">
        <v>108</v>
      </c>
      <c r="L17" s="219">
        <v>107808</v>
      </c>
      <c r="M17" s="343">
        <f aca="true" t="shared" si="8" ref="M17:M25">L17*100/973839</f>
        <v>11.070413076494164</v>
      </c>
      <c r="N17" s="343">
        <f>N16+M17</f>
        <v>23.50573349393483</v>
      </c>
    </row>
    <row r="18" spans="1:14" ht="12" customHeight="1">
      <c r="A18" s="618"/>
      <c r="B18" s="342">
        <v>3</v>
      </c>
      <c r="C18" s="344" t="s">
        <v>108</v>
      </c>
      <c r="D18" s="219">
        <v>570829</v>
      </c>
      <c r="E18" s="343">
        <f t="shared" si="6"/>
        <v>8.94814618345997</v>
      </c>
      <c r="F18" s="343">
        <f aca="true" t="shared" si="9" ref="F18:F25">F17+E18</f>
        <v>32.907220683651914</v>
      </c>
      <c r="G18" s="198" t="s">
        <v>108</v>
      </c>
      <c r="H18" s="219">
        <v>196038</v>
      </c>
      <c r="I18" s="343">
        <f t="shared" si="7"/>
        <v>8.983383503747774</v>
      </c>
      <c r="J18" s="343">
        <f aca="true" t="shared" si="10" ref="J18:J25">J17+I18</f>
        <v>30.12282395660584</v>
      </c>
      <c r="K18" s="198" t="s">
        <v>150</v>
      </c>
      <c r="L18" s="219">
        <v>91035</v>
      </c>
      <c r="M18" s="343">
        <f t="shared" si="8"/>
        <v>9.348054452532708</v>
      </c>
      <c r="N18" s="343">
        <f aca="true" t="shared" si="11" ref="N18:N25">N17+M18</f>
        <v>32.853787946467534</v>
      </c>
    </row>
    <row r="19" spans="1:14" ht="12" customHeight="1">
      <c r="A19" s="618"/>
      <c r="B19" s="342">
        <v>4</v>
      </c>
      <c r="C19" s="344" t="s">
        <v>151</v>
      </c>
      <c r="D19" s="219">
        <v>265164</v>
      </c>
      <c r="E19" s="343">
        <f t="shared" si="6"/>
        <v>4.1566322569297975</v>
      </c>
      <c r="F19" s="343">
        <f t="shared" si="9"/>
        <v>37.06385294058171</v>
      </c>
      <c r="G19" s="198" t="s">
        <v>151</v>
      </c>
      <c r="H19" s="219">
        <v>90727</v>
      </c>
      <c r="I19" s="343">
        <f t="shared" si="7"/>
        <v>4.157538003573411</v>
      </c>
      <c r="J19" s="343">
        <f t="shared" si="10"/>
        <v>34.28036196017925</v>
      </c>
      <c r="K19" s="198" t="s">
        <v>152</v>
      </c>
      <c r="L19" s="219">
        <v>42923</v>
      </c>
      <c r="M19" s="343">
        <f t="shared" si="8"/>
        <v>4.407607417653226</v>
      </c>
      <c r="N19" s="343">
        <f t="shared" si="11"/>
        <v>37.26139536412076</v>
      </c>
    </row>
    <row r="20" spans="1:14" ht="12" customHeight="1">
      <c r="A20" s="618"/>
      <c r="B20" s="342">
        <v>5</v>
      </c>
      <c r="C20" s="344" t="s">
        <v>152</v>
      </c>
      <c r="D20" s="219">
        <v>245092</v>
      </c>
      <c r="E20" s="343">
        <f t="shared" si="6"/>
        <v>3.841989535213822</v>
      </c>
      <c r="F20" s="343">
        <f t="shared" si="9"/>
        <v>40.90584247579553</v>
      </c>
      <c r="G20" s="198" t="s">
        <v>152</v>
      </c>
      <c r="H20" s="219">
        <v>71054</v>
      </c>
      <c r="I20" s="343">
        <f t="shared" si="7"/>
        <v>3.256028583617943</v>
      </c>
      <c r="J20" s="343">
        <f t="shared" si="10"/>
        <v>37.53639054379719</v>
      </c>
      <c r="K20" s="198" t="s">
        <v>151</v>
      </c>
      <c r="L20" s="219">
        <v>37034</v>
      </c>
      <c r="M20" s="343">
        <f t="shared" si="8"/>
        <v>3.8028873355862727</v>
      </c>
      <c r="N20" s="343">
        <f t="shared" si="11"/>
        <v>41.06428269970703</v>
      </c>
    </row>
    <row r="21" spans="1:14" ht="12" customHeight="1">
      <c r="A21" s="618"/>
      <c r="B21" s="342">
        <v>6</v>
      </c>
      <c r="C21" s="344" t="s">
        <v>153</v>
      </c>
      <c r="D21" s="219">
        <v>143198</v>
      </c>
      <c r="E21" s="343">
        <f t="shared" si="6"/>
        <v>2.244729397383631</v>
      </c>
      <c r="F21" s="343">
        <f t="shared" si="9"/>
        <v>43.15057187317916</v>
      </c>
      <c r="G21" s="198" t="s">
        <v>154</v>
      </c>
      <c r="H21" s="219">
        <v>58544</v>
      </c>
      <c r="I21" s="343">
        <f t="shared" si="7"/>
        <v>2.68276152502785</v>
      </c>
      <c r="J21" s="343">
        <f t="shared" si="10"/>
        <v>40.21915206882504</v>
      </c>
      <c r="K21" s="198" t="s">
        <v>113</v>
      </c>
      <c r="L21" s="219">
        <v>23578</v>
      </c>
      <c r="M21" s="343">
        <f t="shared" si="8"/>
        <v>2.421139428591379</v>
      </c>
      <c r="N21" s="343">
        <f t="shared" si="11"/>
        <v>43.48542212829841</v>
      </c>
    </row>
    <row r="22" spans="1:14" ht="12" customHeight="1">
      <c r="A22" s="618"/>
      <c r="B22" s="342">
        <v>7</v>
      </c>
      <c r="C22" s="344" t="s">
        <v>114</v>
      </c>
      <c r="D22" s="219">
        <v>136420</v>
      </c>
      <c r="E22" s="343">
        <f t="shared" si="6"/>
        <v>2.1384794787013433</v>
      </c>
      <c r="F22" s="343">
        <f t="shared" si="9"/>
        <v>45.2890513518805</v>
      </c>
      <c r="G22" s="198" t="s">
        <v>153</v>
      </c>
      <c r="H22" s="219">
        <v>52371</v>
      </c>
      <c r="I22" s="343">
        <f t="shared" si="7"/>
        <v>2.3998856215365114</v>
      </c>
      <c r="J22" s="343">
        <f t="shared" si="10"/>
        <v>42.61903769036155</v>
      </c>
      <c r="K22" s="198" t="s">
        <v>154</v>
      </c>
      <c r="L22" s="219">
        <v>23007</v>
      </c>
      <c r="M22" s="343">
        <f t="shared" si="8"/>
        <v>2.3625055065570386</v>
      </c>
      <c r="N22" s="343">
        <f t="shared" si="11"/>
        <v>45.84792763485545</v>
      </c>
    </row>
    <row r="23" spans="1:14" ht="12" customHeight="1">
      <c r="A23" s="618"/>
      <c r="B23" s="342">
        <v>8</v>
      </c>
      <c r="C23" s="344" t="s">
        <v>113</v>
      </c>
      <c r="D23" s="219">
        <v>126227</v>
      </c>
      <c r="E23" s="343">
        <f t="shared" si="6"/>
        <v>1.9786970323855333</v>
      </c>
      <c r="F23" s="343">
        <f t="shared" si="9"/>
        <v>47.267748384266035</v>
      </c>
      <c r="G23" s="198" t="s">
        <v>114</v>
      </c>
      <c r="H23" s="219">
        <v>42830</v>
      </c>
      <c r="I23" s="343">
        <f t="shared" si="7"/>
        <v>1.9626721118636037</v>
      </c>
      <c r="J23" s="343">
        <f t="shared" si="10"/>
        <v>44.581709802225156</v>
      </c>
      <c r="K23" s="198" t="s">
        <v>153</v>
      </c>
      <c r="L23" s="219">
        <v>20717</v>
      </c>
      <c r="M23" s="343">
        <f t="shared" si="8"/>
        <v>2.127353700149614</v>
      </c>
      <c r="N23" s="343">
        <f t="shared" si="11"/>
        <v>47.975281335005064</v>
      </c>
    </row>
    <row r="24" spans="1:14" ht="12" customHeight="1">
      <c r="A24" s="618"/>
      <c r="B24" s="342">
        <v>9</v>
      </c>
      <c r="C24" s="344" t="s">
        <v>154</v>
      </c>
      <c r="D24" s="219">
        <v>105113</v>
      </c>
      <c r="E24" s="343">
        <f t="shared" si="6"/>
        <v>1.6477202275673237</v>
      </c>
      <c r="F24" s="343">
        <f t="shared" si="9"/>
        <v>48.91546861183336</v>
      </c>
      <c r="G24" s="198" t="s">
        <v>160</v>
      </c>
      <c r="H24" s="219">
        <v>42434</v>
      </c>
      <c r="I24" s="343">
        <f t="shared" si="7"/>
        <v>1.9445255287139893</v>
      </c>
      <c r="J24" s="343">
        <f t="shared" si="10"/>
        <v>46.526235330939144</v>
      </c>
      <c r="K24" s="198" t="s">
        <v>159</v>
      </c>
      <c r="L24" s="219">
        <v>18424</v>
      </c>
      <c r="M24" s="343">
        <f t="shared" si="8"/>
        <v>1.8918938346071579</v>
      </c>
      <c r="N24" s="343">
        <f t="shared" si="11"/>
        <v>49.867175169612224</v>
      </c>
    </row>
    <row r="25" spans="1:14" ht="12" customHeight="1">
      <c r="A25" s="619"/>
      <c r="B25" s="345">
        <v>10</v>
      </c>
      <c r="C25" s="346" t="s">
        <v>156</v>
      </c>
      <c r="D25" s="347">
        <v>103312</v>
      </c>
      <c r="E25" s="348">
        <f t="shared" si="6"/>
        <v>1.6194882854683563</v>
      </c>
      <c r="F25" s="348">
        <f t="shared" si="9"/>
        <v>50.53495689730172</v>
      </c>
      <c r="G25" s="199" t="s">
        <v>113</v>
      </c>
      <c r="H25" s="347">
        <v>40958</v>
      </c>
      <c r="I25" s="348">
        <f t="shared" si="7"/>
        <v>1.8768882642472444</v>
      </c>
      <c r="J25" s="348">
        <f t="shared" si="10"/>
        <v>48.403123595186386</v>
      </c>
      <c r="K25" s="199" t="s">
        <v>114</v>
      </c>
      <c r="L25" s="347">
        <v>18311</v>
      </c>
      <c r="M25" s="348">
        <f t="shared" si="8"/>
        <v>1.8802902738543024</v>
      </c>
      <c r="N25" s="348">
        <f t="shared" si="11"/>
        <v>51.747465443466524</v>
      </c>
    </row>
    <row r="26" spans="1:14" ht="12" customHeight="1">
      <c r="A26" s="616">
        <v>2011</v>
      </c>
      <c r="B26" s="449">
        <v>1</v>
      </c>
      <c r="C26" s="453" t="s">
        <v>149</v>
      </c>
      <c r="D26" s="451">
        <v>843197</v>
      </c>
      <c r="E26" s="452">
        <f>D26*100/6739689</f>
        <v>12.510918530513797</v>
      </c>
      <c r="F26" s="452">
        <f>E26</f>
        <v>12.510918530513797</v>
      </c>
      <c r="G26" s="453" t="s">
        <v>149</v>
      </c>
      <c r="H26" s="451">
        <v>275625</v>
      </c>
      <c r="I26" s="452">
        <f>H26*100/2346695</f>
        <v>11.745241712280462</v>
      </c>
      <c r="J26" s="452">
        <f>I26</f>
        <v>11.745241712280462</v>
      </c>
      <c r="K26" s="453" t="s">
        <v>149</v>
      </c>
      <c r="L26" s="451">
        <v>126336</v>
      </c>
      <c r="M26" s="452">
        <f>L26*100/1016713</f>
        <v>12.425925507001484</v>
      </c>
      <c r="N26" s="452">
        <f>M26</f>
        <v>12.425925507001484</v>
      </c>
    </row>
    <row r="27" spans="1:14" ht="12" customHeight="1">
      <c r="A27" s="616"/>
      <c r="B27" s="449">
        <v>2</v>
      </c>
      <c r="C27" s="450" t="s">
        <v>150</v>
      </c>
      <c r="D27" s="451">
        <v>723044</v>
      </c>
      <c r="E27" s="452">
        <f aca="true" t="shared" si="12" ref="E27:E35">D27*100/6739689</f>
        <v>10.728150809332597</v>
      </c>
      <c r="F27" s="452">
        <f>F26+E27</f>
        <v>23.239069339846395</v>
      </c>
      <c r="G27" s="453" t="s">
        <v>108</v>
      </c>
      <c r="H27" s="451">
        <v>207273</v>
      </c>
      <c r="I27" s="452">
        <f aca="true" t="shared" si="13" ref="I27:I35">H27*100/2346695</f>
        <v>8.832549607000484</v>
      </c>
      <c r="J27" s="452">
        <f>J26+I27</f>
        <v>20.577791319280948</v>
      </c>
      <c r="K27" s="453" t="s">
        <v>108</v>
      </c>
      <c r="L27" s="451">
        <v>119841</v>
      </c>
      <c r="M27" s="452">
        <f aca="true" t="shared" si="14" ref="M27:M35">L27*100/1016713</f>
        <v>11.78710216157362</v>
      </c>
      <c r="N27" s="452">
        <f>N26+M27</f>
        <v>24.2130276685751</v>
      </c>
    </row>
    <row r="28" spans="1:14" ht="12" customHeight="1">
      <c r="A28" s="616"/>
      <c r="B28" s="449">
        <v>3</v>
      </c>
      <c r="C28" s="450" t="s">
        <v>108</v>
      </c>
      <c r="D28" s="451">
        <v>586651</v>
      </c>
      <c r="E28" s="452">
        <f t="shared" si="12"/>
        <v>8.704422414743469</v>
      </c>
      <c r="F28" s="452">
        <f aca="true" t="shared" si="15" ref="F28:F35">F27+E28</f>
        <v>31.943491754589864</v>
      </c>
      <c r="G28" s="453" t="s">
        <v>150</v>
      </c>
      <c r="H28" s="451">
        <v>198641</v>
      </c>
      <c r="I28" s="452">
        <f t="shared" si="13"/>
        <v>8.464713139116927</v>
      </c>
      <c r="J28" s="452">
        <f aca="true" t="shared" si="16" ref="J28:J35">J27+I28</f>
        <v>29.042504458397875</v>
      </c>
      <c r="K28" s="453" t="s">
        <v>150</v>
      </c>
      <c r="L28" s="451">
        <v>95008</v>
      </c>
      <c r="M28" s="452">
        <f t="shared" si="14"/>
        <v>9.344623310609778</v>
      </c>
      <c r="N28" s="452">
        <f aca="true" t="shared" si="17" ref="N28:N35">N27+M28</f>
        <v>33.55765097918488</v>
      </c>
    </row>
    <row r="29" spans="1:14" ht="12" customHeight="1">
      <c r="A29" s="616"/>
      <c r="B29" s="449">
        <v>4</v>
      </c>
      <c r="C29" s="450" t="s">
        <v>151</v>
      </c>
      <c r="D29" s="451">
        <v>288786</v>
      </c>
      <c r="E29" s="452">
        <f t="shared" si="12"/>
        <v>4.2848564674126655</v>
      </c>
      <c r="F29" s="452">
        <f t="shared" si="15"/>
        <v>36.22834822200253</v>
      </c>
      <c r="G29" s="453" t="s">
        <v>151</v>
      </c>
      <c r="H29" s="451">
        <v>101657</v>
      </c>
      <c r="I29" s="452">
        <f t="shared" si="13"/>
        <v>4.331922128781115</v>
      </c>
      <c r="J29" s="452">
        <f t="shared" si="16"/>
        <v>33.37442658717899</v>
      </c>
      <c r="K29" s="453" t="s">
        <v>152</v>
      </c>
      <c r="L29" s="451">
        <v>47114</v>
      </c>
      <c r="M29" s="452">
        <f t="shared" si="14"/>
        <v>4.633952747727235</v>
      </c>
      <c r="N29" s="452">
        <f t="shared" si="17"/>
        <v>38.19160372691211</v>
      </c>
    </row>
    <row r="30" spans="1:14" ht="12" customHeight="1">
      <c r="A30" s="616"/>
      <c r="B30" s="449">
        <v>5</v>
      </c>
      <c r="C30" s="450" t="s">
        <v>152</v>
      </c>
      <c r="D30" s="451">
        <v>244245</v>
      </c>
      <c r="E30" s="452">
        <f t="shared" si="12"/>
        <v>3.623980275647734</v>
      </c>
      <c r="F30" s="452">
        <f t="shared" si="15"/>
        <v>39.85232849765026</v>
      </c>
      <c r="G30" s="453" t="s">
        <v>154</v>
      </c>
      <c r="H30" s="451">
        <v>71384</v>
      </c>
      <c r="I30" s="452">
        <f t="shared" si="13"/>
        <v>3.0418950907552964</v>
      </c>
      <c r="J30" s="452">
        <f t="shared" si="16"/>
        <v>36.416321677934285</v>
      </c>
      <c r="K30" s="453" t="s">
        <v>151</v>
      </c>
      <c r="L30" s="451">
        <v>38384</v>
      </c>
      <c r="M30" s="452">
        <f t="shared" si="14"/>
        <v>3.7753033550274266</v>
      </c>
      <c r="N30" s="452">
        <f t="shared" si="17"/>
        <v>41.96690708193954</v>
      </c>
    </row>
    <row r="31" spans="1:14" ht="12" customHeight="1">
      <c r="A31" s="616"/>
      <c r="B31" s="449">
        <v>6</v>
      </c>
      <c r="C31" s="450" t="s">
        <v>153</v>
      </c>
      <c r="D31" s="451">
        <v>152669</v>
      </c>
      <c r="E31" s="452">
        <f t="shared" si="12"/>
        <v>2.265223217273082</v>
      </c>
      <c r="F31" s="452">
        <f t="shared" si="15"/>
        <v>42.117551714923344</v>
      </c>
      <c r="G31" s="453" t="s">
        <v>152</v>
      </c>
      <c r="H31" s="451">
        <v>70175</v>
      </c>
      <c r="I31" s="452">
        <f t="shared" si="13"/>
        <v>2.990375826428232</v>
      </c>
      <c r="J31" s="452">
        <f t="shared" si="16"/>
        <v>39.40669750436252</v>
      </c>
      <c r="K31" s="453" t="s">
        <v>154</v>
      </c>
      <c r="L31" s="451">
        <v>25071</v>
      </c>
      <c r="M31" s="452">
        <f t="shared" si="14"/>
        <v>2.4658876202035382</v>
      </c>
      <c r="N31" s="452">
        <f t="shared" si="17"/>
        <v>44.43279470214308</v>
      </c>
    </row>
    <row r="32" spans="1:14" ht="12" customHeight="1">
      <c r="A32" s="616"/>
      <c r="B32" s="449">
        <v>7</v>
      </c>
      <c r="C32" s="450" t="s">
        <v>114</v>
      </c>
      <c r="D32" s="451">
        <v>147516</v>
      </c>
      <c r="E32" s="452">
        <f t="shared" si="12"/>
        <v>2.1887656834017117</v>
      </c>
      <c r="F32" s="452">
        <f t="shared" si="15"/>
        <v>44.306317398325056</v>
      </c>
      <c r="G32" s="453" t="s">
        <v>160</v>
      </c>
      <c r="H32" s="451">
        <v>67644</v>
      </c>
      <c r="I32" s="452">
        <f t="shared" si="13"/>
        <v>2.88252201500408</v>
      </c>
      <c r="J32" s="452">
        <f t="shared" si="16"/>
        <v>42.2892195193666</v>
      </c>
      <c r="K32" s="453" t="s">
        <v>113</v>
      </c>
      <c r="L32" s="451">
        <v>22958</v>
      </c>
      <c r="M32" s="452">
        <f t="shared" si="14"/>
        <v>2.258061026071271</v>
      </c>
      <c r="N32" s="452">
        <f t="shared" si="17"/>
        <v>46.690855728214345</v>
      </c>
    </row>
    <row r="33" spans="1:14" ht="12" customHeight="1">
      <c r="A33" s="616"/>
      <c r="B33" s="449">
        <v>8</v>
      </c>
      <c r="C33" s="450" t="s">
        <v>160</v>
      </c>
      <c r="D33" s="451">
        <v>144648</v>
      </c>
      <c r="E33" s="452">
        <f t="shared" si="12"/>
        <v>2.1462117910781937</v>
      </c>
      <c r="F33" s="452">
        <f t="shared" si="15"/>
        <v>46.45252918940325</v>
      </c>
      <c r="G33" s="453" t="s">
        <v>153</v>
      </c>
      <c r="H33" s="451">
        <v>50264</v>
      </c>
      <c r="I33" s="452">
        <f t="shared" si="13"/>
        <v>2.14190595710137</v>
      </c>
      <c r="J33" s="452">
        <f t="shared" si="16"/>
        <v>44.43112547646797</v>
      </c>
      <c r="K33" s="453" t="s">
        <v>114</v>
      </c>
      <c r="L33" s="451">
        <v>19944</v>
      </c>
      <c r="M33" s="452">
        <f t="shared" si="14"/>
        <v>1.9616155198172935</v>
      </c>
      <c r="N33" s="452">
        <f t="shared" si="17"/>
        <v>48.65247124803164</v>
      </c>
    </row>
    <row r="34" spans="1:14" ht="12" customHeight="1">
      <c r="A34" s="616"/>
      <c r="B34" s="449">
        <v>9</v>
      </c>
      <c r="C34" s="450" t="s">
        <v>162</v>
      </c>
      <c r="D34" s="451">
        <v>130356</v>
      </c>
      <c r="E34" s="452">
        <f t="shared" si="12"/>
        <v>1.934154528495306</v>
      </c>
      <c r="F34" s="452">
        <f t="shared" si="15"/>
        <v>48.386683717898556</v>
      </c>
      <c r="G34" s="453" t="s">
        <v>163</v>
      </c>
      <c r="H34" s="451">
        <v>49390</v>
      </c>
      <c r="I34" s="452">
        <f t="shared" si="13"/>
        <v>2.1046620885969416</v>
      </c>
      <c r="J34" s="452">
        <f t="shared" si="16"/>
        <v>46.53578756506491</v>
      </c>
      <c r="K34" s="453" t="s">
        <v>163</v>
      </c>
      <c r="L34" s="451">
        <v>19887</v>
      </c>
      <c r="M34" s="452">
        <f t="shared" si="14"/>
        <v>1.9560092179405595</v>
      </c>
      <c r="N34" s="452">
        <f t="shared" si="17"/>
        <v>50.6084804659722</v>
      </c>
    </row>
    <row r="35" spans="1:14" ht="12" customHeight="1">
      <c r="A35" s="617"/>
      <c r="B35" s="454">
        <v>10</v>
      </c>
      <c r="C35" s="455" t="s">
        <v>154</v>
      </c>
      <c r="D35" s="456">
        <v>129611</v>
      </c>
      <c r="E35" s="457">
        <f t="shared" si="12"/>
        <v>1.9231006059775162</v>
      </c>
      <c r="F35" s="457">
        <f t="shared" si="15"/>
        <v>50.30978432387607</v>
      </c>
      <c r="G35" s="458" t="s">
        <v>114</v>
      </c>
      <c r="H35" s="456">
        <v>46835</v>
      </c>
      <c r="I35" s="457">
        <f t="shared" si="13"/>
        <v>1.995785562248183</v>
      </c>
      <c r="J35" s="457">
        <f t="shared" si="16"/>
        <v>48.53157312731309</v>
      </c>
      <c r="K35" s="458" t="s">
        <v>164</v>
      </c>
      <c r="L35" s="456">
        <v>18750</v>
      </c>
      <c r="M35" s="457">
        <f t="shared" si="14"/>
        <v>1.8441782489257046</v>
      </c>
      <c r="N35" s="457">
        <f t="shared" si="17"/>
        <v>52.45265871489791</v>
      </c>
    </row>
    <row r="36" spans="1:256" ht="12" customHeight="1">
      <c r="A36" s="618">
        <v>2012</v>
      </c>
      <c r="B36" s="342">
        <v>1</v>
      </c>
      <c r="C36" s="344" t="s">
        <v>149</v>
      </c>
      <c r="D36" s="219">
        <v>833042</v>
      </c>
      <c r="E36" s="343">
        <f>D36*100/7037688</f>
        <v>11.83687029035672</v>
      </c>
      <c r="F36" s="343">
        <f>E36</f>
        <v>11.83687029035672</v>
      </c>
      <c r="G36" s="344" t="s">
        <v>149</v>
      </c>
      <c r="H36" s="219">
        <v>316641</v>
      </c>
      <c r="I36" s="343">
        <f>H36*100/2747089</f>
        <v>11.526419420703151</v>
      </c>
      <c r="J36" s="343">
        <f>I36</f>
        <v>11.526419420703151</v>
      </c>
      <c r="K36" s="344" t="s">
        <v>149</v>
      </c>
      <c r="L36" s="219">
        <v>134027</v>
      </c>
      <c r="M36" s="343">
        <f>L36*100/1050413</f>
        <v>12.759457470537779</v>
      </c>
      <c r="N36" s="343">
        <f>M36</f>
        <v>12.759457470537779</v>
      </c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  <c r="DT36" s="200"/>
      <c r="DU36" s="200"/>
      <c r="DV36" s="200"/>
      <c r="DW36" s="200"/>
      <c r="DX36" s="200"/>
      <c r="DY36" s="200"/>
      <c r="DZ36" s="200"/>
      <c r="EA36" s="200"/>
      <c r="EB36" s="200"/>
      <c r="EC36" s="200"/>
      <c r="ED36" s="200"/>
      <c r="EE36" s="200"/>
      <c r="EF36" s="200"/>
      <c r="EG36" s="200"/>
      <c r="EH36" s="200"/>
      <c r="EI36" s="200"/>
      <c r="EJ36" s="200"/>
      <c r="EK36" s="200"/>
      <c r="EL36" s="200"/>
      <c r="EM36" s="200"/>
      <c r="EN36" s="200"/>
      <c r="EO36" s="200"/>
      <c r="EP36" s="200"/>
      <c r="EQ36" s="200"/>
      <c r="ER36" s="200"/>
      <c r="ES36" s="200"/>
      <c r="ET36" s="200"/>
      <c r="EU36" s="200"/>
      <c r="EV36" s="200"/>
      <c r="EW36" s="200"/>
      <c r="EX36" s="200"/>
      <c r="EY36" s="200"/>
      <c r="EZ36" s="200"/>
      <c r="FA36" s="200"/>
      <c r="FB36" s="200"/>
      <c r="FC36" s="200"/>
      <c r="FD36" s="200"/>
      <c r="FE36" s="200"/>
      <c r="FF36" s="200"/>
      <c r="FG36" s="200"/>
      <c r="FH36" s="200"/>
      <c r="FI36" s="200"/>
      <c r="FJ36" s="200"/>
      <c r="FK36" s="200"/>
      <c r="FL36" s="200"/>
      <c r="FM36" s="200"/>
      <c r="FN36" s="200"/>
      <c r="FO36" s="200"/>
      <c r="FP36" s="200"/>
      <c r="FQ36" s="200"/>
      <c r="FR36" s="200"/>
      <c r="FS36" s="200"/>
      <c r="FT36" s="200"/>
      <c r="FU36" s="200"/>
      <c r="FV36" s="200"/>
      <c r="FW36" s="200"/>
      <c r="FX36" s="200"/>
      <c r="FY36" s="200"/>
      <c r="FZ36" s="200"/>
      <c r="GA36" s="200"/>
      <c r="GB36" s="200"/>
      <c r="GC36" s="200"/>
      <c r="GD36" s="200"/>
      <c r="GE36" s="200"/>
      <c r="GF36" s="200"/>
      <c r="GG36" s="200"/>
      <c r="GH36" s="200"/>
      <c r="GI36" s="200"/>
      <c r="GJ36" s="200"/>
      <c r="GK36" s="200"/>
      <c r="GL36" s="200"/>
      <c r="GM36" s="200"/>
      <c r="GN36" s="200"/>
      <c r="GO36" s="200"/>
      <c r="GP36" s="200"/>
      <c r="GQ36" s="200"/>
      <c r="GR36" s="200"/>
      <c r="GS36" s="200"/>
      <c r="GT36" s="200"/>
      <c r="GU36" s="200"/>
      <c r="GV36" s="200"/>
      <c r="GW36" s="200"/>
      <c r="GX36" s="200"/>
      <c r="GY36" s="200"/>
      <c r="GZ36" s="200"/>
      <c r="HA36" s="200"/>
      <c r="HB36" s="200"/>
      <c r="HC36" s="200"/>
      <c r="HD36" s="200"/>
      <c r="HE36" s="200"/>
      <c r="HF36" s="200"/>
      <c r="HG36" s="200"/>
      <c r="HH36" s="200"/>
      <c r="HI36" s="200"/>
      <c r="HJ36" s="200"/>
      <c r="HK36" s="200"/>
      <c r="HL36" s="200"/>
      <c r="HM36" s="200"/>
      <c r="HN36" s="200"/>
      <c r="HO36" s="200"/>
      <c r="HP36" s="200"/>
      <c r="HQ36" s="200"/>
      <c r="HR36" s="200"/>
      <c r="HS36" s="200"/>
      <c r="HT36" s="200"/>
      <c r="HU36" s="200"/>
      <c r="HV36" s="200"/>
      <c r="HW36" s="200"/>
      <c r="HX36" s="200"/>
      <c r="HY36" s="200"/>
      <c r="HZ36" s="200"/>
      <c r="IA36" s="200"/>
      <c r="IB36" s="200"/>
      <c r="IC36" s="200"/>
      <c r="ID36" s="200"/>
      <c r="IE36" s="200"/>
      <c r="IF36" s="200"/>
      <c r="IG36" s="200"/>
      <c r="IH36" s="200"/>
      <c r="II36" s="200"/>
      <c r="IJ36" s="200"/>
      <c r="IK36" s="200"/>
      <c r="IL36" s="200"/>
      <c r="IM36" s="200"/>
      <c r="IN36" s="200"/>
      <c r="IO36" s="200"/>
      <c r="IP36" s="200"/>
      <c r="IQ36" s="200"/>
      <c r="IR36" s="200"/>
      <c r="IS36" s="200"/>
      <c r="IT36" s="200"/>
      <c r="IU36" s="200"/>
      <c r="IV36" s="200"/>
    </row>
    <row r="37" spans="1:256" ht="12" customHeight="1">
      <c r="A37" s="618"/>
      <c r="B37" s="342">
        <v>2</v>
      </c>
      <c r="C37" s="344" t="s">
        <v>150</v>
      </c>
      <c r="D37" s="219">
        <v>737271</v>
      </c>
      <c r="E37" s="343">
        <f aca="true" t="shared" si="18" ref="E37:E45">D37*100/7037688</f>
        <v>10.476039858544453</v>
      </c>
      <c r="F37" s="343">
        <f>F36+E37</f>
        <v>22.312910148901175</v>
      </c>
      <c r="G37" s="344" t="s">
        <v>150</v>
      </c>
      <c r="H37" s="219">
        <v>227770</v>
      </c>
      <c r="I37" s="343">
        <f aca="true" t="shared" si="19" ref="I37:I45">H37*100/2747089</f>
        <v>8.291322195968169</v>
      </c>
      <c r="J37" s="343">
        <f>J36+I37</f>
        <v>19.81774161667132</v>
      </c>
      <c r="K37" s="344" t="s">
        <v>108</v>
      </c>
      <c r="L37" s="219">
        <v>112137</v>
      </c>
      <c r="M37" s="343">
        <f aca="true" t="shared" si="20" ref="M37:M45">L37*100/1050413</f>
        <v>10.675515249716064</v>
      </c>
      <c r="N37" s="343">
        <f>N36+M37</f>
        <v>23.434972720253842</v>
      </c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0"/>
      <c r="BS37" s="200"/>
      <c r="BT37" s="200"/>
      <c r="BU37" s="200"/>
      <c r="BV37" s="200"/>
      <c r="BW37" s="200"/>
      <c r="BX37" s="200"/>
      <c r="BY37" s="200"/>
      <c r="BZ37" s="200"/>
      <c r="CA37" s="200"/>
      <c r="CB37" s="200"/>
      <c r="CC37" s="200"/>
      <c r="CD37" s="200"/>
      <c r="CE37" s="200"/>
      <c r="CF37" s="200"/>
      <c r="CG37" s="200"/>
      <c r="CH37" s="200"/>
      <c r="CI37" s="200"/>
      <c r="CJ37" s="200"/>
      <c r="CK37" s="200"/>
      <c r="CL37" s="200"/>
      <c r="CM37" s="200"/>
      <c r="CN37" s="200"/>
      <c r="CO37" s="200"/>
      <c r="CP37" s="200"/>
      <c r="CQ37" s="200"/>
      <c r="CR37" s="200"/>
      <c r="CS37" s="200"/>
      <c r="CT37" s="200"/>
      <c r="CU37" s="200"/>
      <c r="CV37" s="200"/>
      <c r="CW37" s="200"/>
      <c r="CX37" s="200"/>
      <c r="CY37" s="200"/>
      <c r="CZ37" s="200"/>
      <c r="DA37" s="200"/>
      <c r="DB37" s="200"/>
      <c r="DC37" s="200"/>
      <c r="DD37" s="200"/>
      <c r="DE37" s="200"/>
      <c r="DF37" s="200"/>
      <c r="DG37" s="200"/>
      <c r="DH37" s="200"/>
      <c r="DI37" s="200"/>
      <c r="DJ37" s="200"/>
      <c r="DK37" s="200"/>
      <c r="DL37" s="200"/>
      <c r="DM37" s="200"/>
      <c r="DN37" s="200"/>
      <c r="DO37" s="200"/>
      <c r="DP37" s="200"/>
      <c r="DQ37" s="200"/>
      <c r="DR37" s="200"/>
      <c r="DS37" s="200"/>
      <c r="DT37" s="200"/>
      <c r="DU37" s="200"/>
      <c r="DV37" s="200"/>
      <c r="DW37" s="200"/>
      <c r="DX37" s="200"/>
      <c r="DY37" s="200"/>
      <c r="DZ37" s="200"/>
      <c r="EA37" s="200"/>
      <c r="EB37" s="200"/>
      <c r="EC37" s="200"/>
      <c r="ED37" s="200"/>
      <c r="EE37" s="200"/>
      <c r="EF37" s="200"/>
      <c r="EG37" s="200"/>
      <c r="EH37" s="200"/>
      <c r="EI37" s="200"/>
      <c r="EJ37" s="200"/>
      <c r="EK37" s="200"/>
      <c r="EL37" s="200"/>
      <c r="EM37" s="200"/>
      <c r="EN37" s="200"/>
      <c r="EO37" s="200"/>
      <c r="EP37" s="200"/>
      <c r="EQ37" s="200"/>
      <c r="ER37" s="200"/>
      <c r="ES37" s="200"/>
      <c r="ET37" s="200"/>
      <c r="EU37" s="200"/>
      <c r="EV37" s="200"/>
      <c r="EW37" s="200"/>
      <c r="EX37" s="200"/>
      <c r="EY37" s="200"/>
      <c r="EZ37" s="200"/>
      <c r="FA37" s="200"/>
      <c r="FB37" s="200"/>
      <c r="FC37" s="200"/>
      <c r="FD37" s="200"/>
      <c r="FE37" s="200"/>
      <c r="FF37" s="200"/>
      <c r="FG37" s="200"/>
      <c r="FH37" s="200"/>
      <c r="FI37" s="200"/>
      <c r="FJ37" s="200"/>
      <c r="FK37" s="200"/>
      <c r="FL37" s="200"/>
      <c r="FM37" s="200"/>
      <c r="FN37" s="200"/>
      <c r="FO37" s="200"/>
      <c r="FP37" s="200"/>
      <c r="FQ37" s="200"/>
      <c r="FR37" s="200"/>
      <c r="FS37" s="200"/>
      <c r="FT37" s="200"/>
      <c r="FU37" s="200"/>
      <c r="FV37" s="200"/>
      <c r="FW37" s="200"/>
      <c r="FX37" s="200"/>
      <c r="FY37" s="200"/>
      <c r="FZ37" s="200"/>
      <c r="GA37" s="200"/>
      <c r="GB37" s="200"/>
      <c r="GC37" s="200"/>
      <c r="GD37" s="200"/>
      <c r="GE37" s="200"/>
      <c r="GF37" s="200"/>
      <c r="GG37" s="200"/>
      <c r="GH37" s="200"/>
      <c r="GI37" s="200"/>
      <c r="GJ37" s="200"/>
      <c r="GK37" s="200"/>
      <c r="GL37" s="200"/>
      <c r="GM37" s="200"/>
      <c r="GN37" s="200"/>
      <c r="GO37" s="200"/>
      <c r="GP37" s="200"/>
      <c r="GQ37" s="200"/>
      <c r="GR37" s="200"/>
      <c r="GS37" s="200"/>
      <c r="GT37" s="200"/>
      <c r="GU37" s="200"/>
      <c r="GV37" s="200"/>
      <c r="GW37" s="200"/>
      <c r="GX37" s="200"/>
      <c r="GY37" s="200"/>
      <c r="GZ37" s="200"/>
      <c r="HA37" s="200"/>
      <c r="HB37" s="200"/>
      <c r="HC37" s="200"/>
      <c r="HD37" s="200"/>
      <c r="HE37" s="200"/>
      <c r="HF37" s="200"/>
      <c r="HG37" s="200"/>
      <c r="HH37" s="200"/>
      <c r="HI37" s="200"/>
      <c r="HJ37" s="200"/>
      <c r="HK37" s="200"/>
      <c r="HL37" s="200"/>
      <c r="HM37" s="200"/>
      <c r="HN37" s="200"/>
      <c r="HO37" s="200"/>
      <c r="HP37" s="200"/>
      <c r="HQ37" s="200"/>
      <c r="HR37" s="200"/>
      <c r="HS37" s="200"/>
      <c r="HT37" s="200"/>
      <c r="HU37" s="200"/>
      <c r="HV37" s="200"/>
      <c r="HW37" s="200"/>
      <c r="HX37" s="200"/>
      <c r="HY37" s="200"/>
      <c r="HZ37" s="200"/>
      <c r="IA37" s="200"/>
      <c r="IB37" s="200"/>
      <c r="IC37" s="200"/>
      <c r="ID37" s="200"/>
      <c r="IE37" s="200"/>
      <c r="IF37" s="200"/>
      <c r="IG37" s="200"/>
      <c r="IH37" s="200"/>
      <c r="II37" s="200"/>
      <c r="IJ37" s="200"/>
      <c r="IK37" s="200"/>
      <c r="IL37" s="200"/>
      <c r="IM37" s="200"/>
      <c r="IN37" s="200"/>
      <c r="IO37" s="200"/>
      <c r="IP37" s="200"/>
      <c r="IQ37" s="200"/>
      <c r="IR37" s="200"/>
      <c r="IS37" s="200"/>
      <c r="IT37" s="200"/>
      <c r="IU37" s="200"/>
      <c r="IV37" s="200"/>
    </row>
    <row r="38" spans="1:256" ht="12" customHeight="1">
      <c r="A38" s="618"/>
      <c r="B38" s="342">
        <v>3</v>
      </c>
      <c r="C38" s="344" t="s">
        <v>108</v>
      </c>
      <c r="D38" s="219">
        <v>602998</v>
      </c>
      <c r="E38" s="343">
        <f t="shared" si="18"/>
        <v>8.56812635058559</v>
      </c>
      <c r="F38" s="343">
        <f aca="true" t="shared" si="21" ref="F38:F45">F37+E38</f>
        <v>30.881036499486765</v>
      </c>
      <c r="G38" s="344" t="s">
        <v>108</v>
      </c>
      <c r="H38" s="219">
        <v>220228</v>
      </c>
      <c r="I38" s="343">
        <f t="shared" si="19"/>
        <v>8.016777031978213</v>
      </c>
      <c r="J38" s="343">
        <f aca="true" t="shared" si="22" ref="J38:J45">J37+I38</f>
        <v>27.834518648649535</v>
      </c>
      <c r="K38" s="344" t="s">
        <v>150</v>
      </c>
      <c r="L38" s="219">
        <v>97926</v>
      </c>
      <c r="M38" s="343">
        <f t="shared" si="20"/>
        <v>9.322618817550811</v>
      </c>
      <c r="N38" s="343">
        <f aca="true" t="shared" si="23" ref="N38:N45">N37+M38</f>
        <v>32.75759153780466</v>
      </c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0"/>
      <c r="AN38" s="200"/>
      <c r="AO38" s="200"/>
      <c r="AP38" s="200"/>
      <c r="AQ38" s="200"/>
      <c r="AR38" s="200"/>
      <c r="AS38" s="200"/>
      <c r="AT38" s="200"/>
      <c r="AU38" s="200"/>
      <c r="AV38" s="200"/>
      <c r="AW38" s="200"/>
      <c r="AX38" s="200"/>
      <c r="AY38" s="200"/>
      <c r="AZ38" s="200"/>
      <c r="BA38" s="200"/>
      <c r="BB38" s="200"/>
      <c r="BC38" s="200"/>
      <c r="BD38" s="200"/>
      <c r="BE38" s="200"/>
      <c r="BF38" s="200"/>
      <c r="BG38" s="200"/>
      <c r="BH38" s="200"/>
      <c r="BI38" s="200"/>
      <c r="BJ38" s="200"/>
      <c r="BK38" s="200"/>
      <c r="BL38" s="200"/>
      <c r="BM38" s="200"/>
      <c r="BN38" s="200"/>
      <c r="BO38" s="200"/>
      <c r="BP38" s="200"/>
      <c r="BQ38" s="200"/>
      <c r="BR38" s="200"/>
      <c r="BS38" s="200"/>
      <c r="BT38" s="200"/>
      <c r="BU38" s="200"/>
      <c r="BV38" s="200"/>
      <c r="BW38" s="200"/>
      <c r="BX38" s="200"/>
      <c r="BY38" s="200"/>
      <c r="BZ38" s="200"/>
      <c r="CA38" s="200"/>
      <c r="CB38" s="200"/>
      <c r="CC38" s="200"/>
      <c r="CD38" s="200"/>
      <c r="CE38" s="200"/>
      <c r="CF38" s="200"/>
      <c r="CG38" s="200"/>
      <c r="CH38" s="200"/>
      <c r="CI38" s="200"/>
      <c r="CJ38" s="200"/>
      <c r="CK38" s="200"/>
      <c r="CL38" s="200"/>
      <c r="CM38" s="200"/>
      <c r="CN38" s="200"/>
      <c r="CO38" s="200"/>
      <c r="CP38" s="200"/>
      <c r="CQ38" s="200"/>
      <c r="CR38" s="200"/>
      <c r="CS38" s="200"/>
      <c r="CT38" s="200"/>
      <c r="CU38" s="200"/>
      <c r="CV38" s="200"/>
      <c r="CW38" s="200"/>
      <c r="CX38" s="200"/>
      <c r="CY38" s="200"/>
      <c r="CZ38" s="200"/>
      <c r="DA38" s="200"/>
      <c r="DB38" s="200"/>
      <c r="DC38" s="200"/>
      <c r="DD38" s="200"/>
      <c r="DE38" s="200"/>
      <c r="DF38" s="200"/>
      <c r="DG38" s="200"/>
      <c r="DH38" s="200"/>
      <c r="DI38" s="200"/>
      <c r="DJ38" s="200"/>
      <c r="DK38" s="200"/>
      <c r="DL38" s="200"/>
      <c r="DM38" s="200"/>
      <c r="DN38" s="200"/>
      <c r="DO38" s="200"/>
      <c r="DP38" s="200"/>
      <c r="DQ38" s="200"/>
      <c r="DR38" s="200"/>
      <c r="DS38" s="200"/>
      <c r="DT38" s="200"/>
      <c r="DU38" s="200"/>
      <c r="DV38" s="200"/>
      <c r="DW38" s="200"/>
      <c r="DX38" s="200"/>
      <c r="DY38" s="200"/>
      <c r="DZ38" s="200"/>
      <c r="EA38" s="200"/>
      <c r="EB38" s="200"/>
      <c r="EC38" s="200"/>
      <c r="ED38" s="200"/>
      <c r="EE38" s="200"/>
      <c r="EF38" s="200"/>
      <c r="EG38" s="200"/>
      <c r="EH38" s="200"/>
      <c r="EI38" s="200"/>
      <c r="EJ38" s="200"/>
      <c r="EK38" s="200"/>
      <c r="EL38" s="200"/>
      <c r="EM38" s="200"/>
      <c r="EN38" s="200"/>
      <c r="EO38" s="200"/>
      <c r="EP38" s="200"/>
      <c r="EQ38" s="200"/>
      <c r="ER38" s="200"/>
      <c r="ES38" s="200"/>
      <c r="ET38" s="200"/>
      <c r="EU38" s="200"/>
      <c r="EV38" s="200"/>
      <c r="EW38" s="200"/>
      <c r="EX38" s="200"/>
      <c r="EY38" s="200"/>
      <c r="EZ38" s="200"/>
      <c r="FA38" s="200"/>
      <c r="FB38" s="200"/>
      <c r="FC38" s="200"/>
      <c r="FD38" s="200"/>
      <c r="FE38" s="200"/>
      <c r="FF38" s="200"/>
      <c r="FG38" s="200"/>
      <c r="FH38" s="200"/>
      <c r="FI38" s="200"/>
      <c r="FJ38" s="200"/>
      <c r="FK38" s="200"/>
      <c r="FL38" s="200"/>
      <c r="FM38" s="200"/>
      <c r="FN38" s="200"/>
      <c r="FO38" s="200"/>
      <c r="FP38" s="200"/>
      <c r="FQ38" s="200"/>
      <c r="FR38" s="200"/>
      <c r="FS38" s="200"/>
      <c r="FT38" s="200"/>
      <c r="FU38" s="200"/>
      <c r="FV38" s="200"/>
      <c r="FW38" s="200"/>
      <c r="FX38" s="200"/>
      <c r="FY38" s="200"/>
      <c r="FZ38" s="200"/>
      <c r="GA38" s="200"/>
      <c r="GB38" s="200"/>
      <c r="GC38" s="200"/>
      <c r="GD38" s="200"/>
      <c r="GE38" s="200"/>
      <c r="GF38" s="200"/>
      <c r="GG38" s="200"/>
      <c r="GH38" s="200"/>
      <c r="GI38" s="200"/>
      <c r="GJ38" s="200"/>
      <c r="GK38" s="200"/>
      <c r="GL38" s="200"/>
      <c r="GM38" s="200"/>
      <c r="GN38" s="200"/>
      <c r="GO38" s="200"/>
      <c r="GP38" s="200"/>
      <c r="GQ38" s="200"/>
      <c r="GR38" s="200"/>
      <c r="GS38" s="200"/>
      <c r="GT38" s="200"/>
      <c r="GU38" s="200"/>
      <c r="GV38" s="200"/>
      <c r="GW38" s="200"/>
      <c r="GX38" s="200"/>
      <c r="GY38" s="200"/>
      <c r="GZ38" s="200"/>
      <c r="HA38" s="200"/>
      <c r="HB38" s="200"/>
      <c r="HC38" s="200"/>
      <c r="HD38" s="200"/>
      <c r="HE38" s="200"/>
      <c r="HF38" s="200"/>
      <c r="HG38" s="200"/>
      <c r="HH38" s="200"/>
      <c r="HI38" s="200"/>
      <c r="HJ38" s="200"/>
      <c r="HK38" s="200"/>
      <c r="HL38" s="200"/>
      <c r="HM38" s="200"/>
      <c r="HN38" s="200"/>
      <c r="HO38" s="200"/>
      <c r="HP38" s="200"/>
      <c r="HQ38" s="200"/>
      <c r="HR38" s="200"/>
      <c r="HS38" s="200"/>
      <c r="HT38" s="200"/>
      <c r="HU38" s="200"/>
      <c r="HV38" s="200"/>
      <c r="HW38" s="200"/>
      <c r="HX38" s="200"/>
      <c r="HY38" s="200"/>
      <c r="HZ38" s="200"/>
      <c r="IA38" s="200"/>
      <c r="IB38" s="200"/>
      <c r="IC38" s="200"/>
      <c r="ID38" s="200"/>
      <c r="IE38" s="200"/>
      <c r="IF38" s="200"/>
      <c r="IG38" s="200"/>
      <c r="IH38" s="200"/>
      <c r="II38" s="200"/>
      <c r="IJ38" s="200"/>
      <c r="IK38" s="200"/>
      <c r="IL38" s="200"/>
      <c r="IM38" s="200"/>
      <c r="IN38" s="200"/>
      <c r="IO38" s="200"/>
      <c r="IP38" s="200"/>
      <c r="IQ38" s="200"/>
      <c r="IR38" s="200"/>
      <c r="IS38" s="200"/>
      <c r="IT38" s="200"/>
      <c r="IU38" s="200"/>
      <c r="IV38" s="200"/>
    </row>
    <row r="39" spans="1:256" ht="12" customHeight="1">
      <c r="A39" s="618"/>
      <c r="B39" s="342">
        <v>4</v>
      </c>
      <c r="C39" s="344" t="s">
        <v>151</v>
      </c>
      <c r="D39" s="219">
        <v>313174</v>
      </c>
      <c r="E39" s="343">
        <f t="shared" si="18"/>
        <v>4.449955724095754</v>
      </c>
      <c r="F39" s="343">
        <f t="shared" si="21"/>
        <v>35.33099222358252</v>
      </c>
      <c r="G39" s="344" t="s">
        <v>151</v>
      </c>
      <c r="H39" s="219">
        <v>127842</v>
      </c>
      <c r="I39" s="343">
        <f t="shared" si="19"/>
        <v>4.6537261806952746</v>
      </c>
      <c r="J39" s="343">
        <f t="shared" si="22"/>
        <v>32.48824482934481</v>
      </c>
      <c r="K39" s="344" t="s">
        <v>152</v>
      </c>
      <c r="L39" s="219">
        <v>46658</v>
      </c>
      <c r="M39" s="343">
        <f t="shared" si="20"/>
        <v>4.441871911333923</v>
      </c>
      <c r="N39" s="343">
        <f t="shared" si="23"/>
        <v>37.19946344913858</v>
      </c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0"/>
      <c r="CG39" s="200"/>
      <c r="CH39" s="200"/>
      <c r="CI39" s="200"/>
      <c r="CJ39" s="200"/>
      <c r="CK39" s="200"/>
      <c r="CL39" s="200"/>
      <c r="CM39" s="200"/>
      <c r="CN39" s="200"/>
      <c r="CO39" s="200"/>
      <c r="CP39" s="200"/>
      <c r="CQ39" s="200"/>
      <c r="CR39" s="200"/>
      <c r="CS39" s="200"/>
      <c r="CT39" s="200"/>
      <c r="CU39" s="200"/>
      <c r="CV39" s="200"/>
      <c r="CW39" s="200"/>
      <c r="CX39" s="200"/>
      <c r="CY39" s="200"/>
      <c r="CZ39" s="200"/>
      <c r="DA39" s="200"/>
      <c r="DB39" s="200"/>
      <c r="DC39" s="200"/>
      <c r="DD39" s="200"/>
      <c r="DE39" s="200"/>
      <c r="DF39" s="200"/>
      <c r="DG39" s="200"/>
      <c r="DH39" s="200"/>
      <c r="DI39" s="200"/>
      <c r="DJ39" s="200"/>
      <c r="DK39" s="200"/>
      <c r="DL39" s="200"/>
      <c r="DM39" s="200"/>
      <c r="DN39" s="200"/>
      <c r="DO39" s="200"/>
      <c r="DP39" s="200"/>
      <c r="DQ39" s="200"/>
      <c r="DR39" s="200"/>
      <c r="DS39" s="200"/>
      <c r="DT39" s="200"/>
      <c r="DU39" s="200"/>
      <c r="DV39" s="200"/>
      <c r="DW39" s="200"/>
      <c r="DX39" s="200"/>
      <c r="DY39" s="200"/>
      <c r="DZ39" s="200"/>
      <c r="EA39" s="200"/>
      <c r="EB39" s="200"/>
      <c r="EC39" s="200"/>
      <c r="ED39" s="200"/>
      <c r="EE39" s="200"/>
      <c r="EF39" s="200"/>
      <c r="EG39" s="200"/>
      <c r="EH39" s="200"/>
      <c r="EI39" s="200"/>
      <c r="EJ39" s="200"/>
      <c r="EK39" s="200"/>
      <c r="EL39" s="200"/>
      <c r="EM39" s="200"/>
      <c r="EN39" s="200"/>
      <c r="EO39" s="200"/>
      <c r="EP39" s="200"/>
      <c r="EQ39" s="200"/>
      <c r="ER39" s="200"/>
      <c r="ES39" s="200"/>
      <c r="ET39" s="200"/>
      <c r="EU39" s="200"/>
      <c r="EV39" s="200"/>
      <c r="EW39" s="200"/>
      <c r="EX39" s="200"/>
      <c r="EY39" s="200"/>
      <c r="EZ39" s="200"/>
      <c r="FA39" s="200"/>
      <c r="FB39" s="200"/>
      <c r="FC39" s="200"/>
      <c r="FD39" s="200"/>
      <c r="FE39" s="200"/>
      <c r="FF39" s="200"/>
      <c r="FG39" s="200"/>
      <c r="FH39" s="200"/>
      <c r="FI39" s="200"/>
      <c r="FJ39" s="200"/>
      <c r="FK39" s="200"/>
      <c r="FL39" s="200"/>
      <c r="FM39" s="200"/>
      <c r="FN39" s="200"/>
      <c r="FO39" s="200"/>
      <c r="FP39" s="200"/>
      <c r="FQ39" s="200"/>
      <c r="FR39" s="200"/>
      <c r="FS39" s="200"/>
      <c r="FT39" s="200"/>
      <c r="FU39" s="200"/>
      <c r="FV39" s="200"/>
      <c r="FW39" s="200"/>
      <c r="FX39" s="200"/>
      <c r="FY39" s="200"/>
      <c r="FZ39" s="200"/>
      <c r="GA39" s="200"/>
      <c r="GB39" s="200"/>
      <c r="GC39" s="200"/>
      <c r="GD39" s="200"/>
      <c r="GE39" s="200"/>
      <c r="GF39" s="200"/>
      <c r="GG39" s="200"/>
      <c r="GH39" s="200"/>
      <c r="GI39" s="200"/>
      <c r="GJ39" s="200"/>
      <c r="GK39" s="200"/>
      <c r="GL39" s="200"/>
      <c r="GM39" s="200"/>
      <c r="GN39" s="200"/>
      <c r="GO39" s="200"/>
      <c r="GP39" s="200"/>
      <c r="GQ39" s="200"/>
      <c r="GR39" s="200"/>
      <c r="GS39" s="200"/>
      <c r="GT39" s="200"/>
      <c r="GU39" s="200"/>
      <c r="GV39" s="200"/>
      <c r="GW39" s="200"/>
      <c r="GX39" s="200"/>
      <c r="GY39" s="200"/>
      <c r="GZ39" s="200"/>
      <c r="HA39" s="200"/>
      <c r="HB39" s="200"/>
      <c r="HC39" s="200"/>
      <c r="HD39" s="200"/>
      <c r="HE39" s="200"/>
      <c r="HF39" s="200"/>
      <c r="HG39" s="200"/>
      <c r="HH39" s="200"/>
      <c r="HI39" s="200"/>
      <c r="HJ39" s="200"/>
      <c r="HK39" s="200"/>
      <c r="HL39" s="200"/>
      <c r="HM39" s="200"/>
      <c r="HN39" s="200"/>
      <c r="HO39" s="200"/>
      <c r="HP39" s="200"/>
      <c r="HQ39" s="200"/>
      <c r="HR39" s="200"/>
      <c r="HS39" s="200"/>
      <c r="HT39" s="200"/>
      <c r="HU39" s="200"/>
      <c r="HV39" s="200"/>
      <c r="HW39" s="200"/>
      <c r="HX39" s="200"/>
      <c r="HY39" s="200"/>
      <c r="HZ39" s="200"/>
      <c r="IA39" s="200"/>
      <c r="IB39" s="200"/>
      <c r="IC39" s="200"/>
      <c r="ID39" s="200"/>
      <c r="IE39" s="200"/>
      <c r="IF39" s="200"/>
      <c r="IG39" s="200"/>
      <c r="IH39" s="200"/>
      <c r="II39" s="200"/>
      <c r="IJ39" s="200"/>
      <c r="IK39" s="200"/>
      <c r="IL39" s="200"/>
      <c r="IM39" s="200"/>
      <c r="IN39" s="200"/>
      <c r="IO39" s="200"/>
      <c r="IP39" s="200"/>
      <c r="IQ39" s="200"/>
      <c r="IR39" s="200"/>
      <c r="IS39" s="200"/>
      <c r="IT39" s="200"/>
      <c r="IU39" s="200"/>
      <c r="IV39" s="200"/>
    </row>
    <row r="40" spans="1:256" ht="12" customHeight="1">
      <c r="A40" s="618"/>
      <c r="B40" s="342">
        <v>5</v>
      </c>
      <c r="C40" s="344" t="s">
        <v>152</v>
      </c>
      <c r="D40" s="219">
        <v>234714</v>
      </c>
      <c r="E40" s="343">
        <f t="shared" si="18"/>
        <v>3.335100959292313</v>
      </c>
      <c r="F40" s="343">
        <f t="shared" si="21"/>
        <v>38.66609318287483</v>
      </c>
      <c r="G40" s="344" t="s">
        <v>154</v>
      </c>
      <c r="H40" s="219">
        <v>97250</v>
      </c>
      <c r="I40" s="343">
        <f t="shared" si="19"/>
        <v>3.5401110047763287</v>
      </c>
      <c r="J40" s="343">
        <f t="shared" si="22"/>
        <v>36.028355834121136</v>
      </c>
      <c r="K40" s="344" t="s">
        <v>151</v>
      </c>
      <c r="L40" s="219">
        <v>41704</v>
      </c>
      <c r="M40" s="343">
        <f t="shared" si="20"/>
        <v>3.9702478929716216</v>
      </c>
      <c r="N40" s="343">
        <f t="shared" si="23"/>
        <v>41.1697113421102</v>
      </c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00"/>
      <c r="AL40" s="200"/>
      <c r="AM40" s="200"/>
      <c r="AN40" s="200"/>
      <c r="AO40" s="200"/>
      <c r="AP40" s="200"/>
      <c r="AQ40" s="200"/>
      <c r="AR40" s="200"/>
      <c r="AS40" s="200"/>
      <c r="AT40" s="200"/>
      <c r="AU40" s="200"/>
      <c r="AV40" s="200"/>
      <c r="AW40" s="200"/>
      <c r="AX40" s="200"/>
      <c r="AY40" s="200"/>
      <c r="AZ40" s="200"/>
      <c r="BA40" s="200"/>
      <c r="BB40" s="200"/>
      <c r="BC40" s="200"/>
      <c r="BD40" s="200"/>
      <c r="BE40" s="200"/>
      <c r="BF40" s="200"/>
      <c r="BG40" s="200"/>
      <c r="BH40" s="200"/>
      <c r="BI40" s="200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200"/>
      <c r="CI40" s="200"/>
      <c r="CJ40" s="200"/>
      <c r="CK40" s="200"/>
      <c r="CL40" s="200"/>
      <c r="CM40" s="200"/>
      <c r="CN40" s="200"/>
      <c r="CO40" s="200"/>
      <c r="CP40" s="200"/>
      <c r="CQ40" s="200"/>
      <c r="CR40" s="200"/>
      <c r="CS40" s="200"/>
      <c r="CT40" s="200"/>
      <c r="CU40" s="200"/>
      <c r="CV40" s="200"/>
      <c r="CW40" s="200"/>
      <c r="CX40" s="200"/>
      <c r="CY40" s="200"/>
      <c r="CZ40" s="200"/>
      <c r="DA40" s="200"/>
      <c r="DB40" s="200"/>
      <c r="DC40" s="200"/>
      <c r="DD40" s="200"/>
      <c r="DE40" s="200"/>
      <c r="DF40" s="200"/>
      <c r="DG40" s="200"/>
      <c r="DH40" s="200"/>
      <c r="DI40" s="200"/>
      <c r="DJ40" s="200"/>
      <c r="DK40" s="200"/>
      <c r="DL40" s="200"/>
      <c r="DM40" s="200"/>
      <c r="DN40" s="200"/>
      <c r="DO40" s="200"/>
      <c r="DP40" s="200"/>
      <c r="DQ40" s="200"/>
      <c r="DR40" s="200"/>
      <c r="DS40" s="200"/>
      <c r="DT40" s="200"/>
      <c r="DU40" s="200"/>
      <c r="DV40" s="200"/>
      <c r="DW40" s="200"/>
      <c r="DX40" s="200"/>
      <c r="DY40" s="200"/>
      <c r="DZ40" s="200"/>
      <c r="EA40" s="200"/>
      <c r="EB40" s="200"/>
      <c r="EC40" s="200"/>
      <c r="ED40" s="200"/>
      <c r="EE40" s="200"/>
      <c r="EF40" s="200"/>
      <c r="EG40" s="200"/>
      <c r="EH40" s="200"/>
      <c r="EI40" s="200"/>
      <c r="EJ40" s="200"/>
      <c r="EK40" s="200"/>
      <c r="EL40" s="200"/>
      <c r="EM40" s="200"/>
      <c r="EN40" s="200"/>
      <c r="EO40" s="200"/>
      <c r="EP40" s="200"/>
      <c r="EQ40" s="200"/>
      <c r="ER40" s="200"/>
      <c r="ES40" s="200"/>
      <c r="ET40" s="200"/>
      <c r="EU40" s="200"/>
      <c r="EV40" s="200"/>
      <c r="EW40" s="200"/>
      <c r="EX40" s="200"/>
      <c r="EY40" s="200"/>
      <c r="EZ40" s="200"/>
      <c r="FA40" s="200"/>
      <c r="FB40" s="200"/>
      <c r="FC40" s="200"/>
      <c r="FD40" s="200"/>
      <c r="FE40" s="200"/>
      <c r="FF40" s="200"/>
      <c r="FG40" s="200"/>
      <c r="FH40" s="200"/>
      <c r="FI40" s="200"/>
      <c r="FJ40" s="200"/>
      <c r="FK40" s="200"/>
      <c r="FL40" s="200"/>
      <c r="FM40" s="200"/>
      <c r="FN40" s="200"/>
      <c r="FO40" s="200"/>
      <c r="FP40" s="200"/>
      <c r="FQ40" s="200"/>
      <c r="FR40" s="200"/>
      <c r="FS40" s="200"/>
      <c r="FT40" s="200"/>
      <c r="FU40" s="200"/>
      <c r="FV40" s="200"/>
      <c r="FW40" s="200"/>
      <c r="FX40" s="200"/>
      <c r="FY40" s="200"/>
      <c r="FZ40" s="200"/>
      <c r="GA40" s="200"/>
      <c r="GB40" s="200"/>
      <c r="GC40" s="200"/>
      <c r="GD40" s="200"/>
      <c r="GE40" s="200"/>
      <c r="GF40" s="200"/>
      <c r="GG40" s="200"/>
      <c r="GH40" s="200"/>
      <c r="GI40" s="200"/>
      <c r="GJ40" s="200"/>
      <c r="GK40" s="200"/>
      <c r="GL40" s="200"/>
      <c r="GM40" s="200"/>
      <c r="GN40" s="200"/>
      <c r="GO40" s="200"/>
      <c r="GP40" s="200"/>
      <c r="GQ40" s="200"/>
      <c r="GR40" s="200"/>
      <c r="GS40" s="200"/>
      <c r="GT40" s="200"/>
      <c r="GU40" s="200"/>
      <c r="GV40" s="200"/>
      <c r="GW40" s="200"/>
      <c r="GX40" s="200"/>
      <c r="GY40" s="200"/>
      <c r="GZ40" s="200"/>
      <c r="HA40" s="200"/>
      <c r="HB40" s="200"/>
      <c r="HC40" s="200"/>
      <c r="HD40" s="200"/>
      <c r="HE40" s="200"/>
      <c r="HF40" s="200"/>
      <c r="HG40" s="200"/>
      <c r="HH40" s="200"/>
      <c r="HI40" s="200"/>
      <c r="HJ40" s="200"/>
      <c r="HK40" s="200"/>
      <c r="HL40" s="200"/>
      <c r="HM40" s="200"/>
      <c r="HN40" s="200"/>
      <c r="HO40" s="200"/>
      <c r="HP40" s="200"/>
      <c r="HQ40" s="200"/>
      <c r="HR40" s="200"/>
      <c r="HS40" s="200"/>
      <c r="HT40" s="200"/>
      <c r="HU40" s="200"/>
      <c r="HV40" s="200"/>
      <c r="HW40" s="200"/>
      <c r="HX40" s="200"/>
      <c r="HY40" s="200"/>
      <c r="HZ40" s="200"/>
      <c r="IA40" s="200"/>
      <c r="IB40" s="200"/>
      <c r="IC40" s="200"/>
      <c r="ID40" s="200"/>
      <c r="IE40" s="200"/>
      <c r="IF40" s="200"/>
      <c r="IG40" s="200"/>
      <c r="IH40" s="200"/>
      <c r="II40" s="200"/>
      <c r="IJ40" s="200"/>
      <c r="IK40" s="200"/>
      <c r="IL40" s="200"/>
      <c r="IM40" s="200"/>
      <c r="IN40" s="200"/>
      <c r="IO40" s="200"/>
      <c r="IP40" s="200"/>
      <c r="IQ40" s="200"/>
      <c r="IR40" s="200"/>
      <c r="IS40" s="200"/>
      <c r="IT40" s="200"/>
      <c r="IU40" s="200"/>
      <c r="IV40" s="200"/>
    </row>
    <row r="41" spans="1:256" ht="12" customHeight="1">
      <c r="A41" s="618"/>
      <c r="B41" s="342">
        <v>6</v>
      </c>
      <c r="C41" s="344" t="s">
        <v>160</v>
      </c>
      <c r="D41" s="219">
        <v>198326</v>
      </c>
      <c r="E41" s="343">
        <f t="shared" si="18"/>
        <v>2.8180561570788587</v>
      </c>
      <c r="F41" s="343">
        <f t="shared" si="21"/>
        <v>41.48414933995369</v>
      </c>
      <c r="G41" s="344" t="s">
        <v>160</v>
      </c>
      <c r="H41" s="219">
        <v>95262</v>
      </c>
      <c r="I41" s="343">
        <f t="shared" si="19"/>
        <v>3.4677434913830605</v>
      </c>
      <c r="J41" s="343">
        <f t="shared" si="22"/>
        <v>39.4960993255042</v>
      </c>
      <c r="K41" s="344" t="s">
        <v>154</v>
      </c>
      <c r="L41" s="219">
        <v>33531</v>
      </c>
      <c r="M41" s="343">
        <f t="shared" si="20"/>
        <v>3.1921729833884385</v>
      </c>
      <c r="N41" s="343">
        <f t="shared" si="23"/>
        <v>44.361884325498636</v>
      </c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0"/>
      <c r="AV41" s="200"/>
      <c r="AW41" s="200"/>
      <c r="AX41" s="200"/>
      <c r="AY41" s="200"/>
      <c r="AZ41" s="200"/>
      <c r="BA41" s="200"/>
      <c r="BB41" s="200"/>
      <c r="BC41" s="200"/>
      <c r="BD41" s="200"/>
      <c r="BE41" s="200"/>
      <c r="BF41" s="200"/>
      <c r="BG41" s="200"/>
      <c r="BH41" s="200"/>
      <c r="BI41" s="200"/>
      <c r="BJ41" s="200"/>
      <c r="BK41" s="200"/>
      <c r="BL41" s="200"/>
      <c r="BM41" s="200"/>
      <c r="BN41" s="200"/>
      <c r="BO41" s="200"/>
      <c r="BP41" s="200"/>
      <c r="BQ41" s="200"/>
      <c r="BR41" s="200"/>
      <c r="BS41" s="200"/>
      <c r="BT41" s="200"/>
      <c r="BU41" s="200"/>
      <c r="BV41" s="200"/>
      <c r="BW41" s="200"/>
      <c r="BX41" s="200"/>
      <c r="BY41" s="200"/>
      <c r="BZ41" s="200"/>
      <c r="CA41" s="200"/>
      <c r="CB41" s="200"/>
      <c r="CC41" s="200"/>
      <c r="CD41" s="200"/>
      <c r="CE41" s="200"/>
      <c r="CF41" s="200"/>
      <c r="CG41" s="200"/>
      <c r="CH41" s="200"/>
      <c r="CI41" s="200"/>
      <c r="CJ41" s="200"/>
      <c r="CK41" s="200"/>
      <c r="CL41" s="200"/>
      <c r="CM41" s="200"/>
      <c r="CN41" s="200"/>
      <c r="CO41" s="200"/>
      <c r="CP41" s="200"/>
      <c r="CQ41" s="200"/>
      <c r="CR41" s="200"/>
      <c r="CS41" s="200"/>
      <c r="CT41" s="200"/>
      <c r="CU41" s="200"/>
      <c r="CV41" s="200"/>
      <c r="CW41" s="200"/>
      <c r="CX41" s="200"/>
      <c r="CY41" s="200"/>
      <c r="CZ41" s="200"/>
      <c r="DA41" s="200"/>
      <c r="DB41" s="200"/>
      <c r="DC41" s="200"/>
      <c r="DD41" s="200"/>
      <c r="DE41" s="200"/>
      <c r="DF41" s="200"/>
      <c r="DG41" s="200"/>
      <c r="DH41" s="200"/>
      <c r="DI41" s="200"/>
      <c r="DJ41" s="200"/>
      <c r="DK41" s="200"/>
      <c r="DL41" s="200"/>
      <c r="DM41" s="200"/>
      <c r="DN41" s="200"/>
      <c r="DO41" s="200"/>
      <c r="DP41" s="200"/>
      <c r="DQ41" s="200"/>
      <c r="DR41" s="200"/>
      <c r="DS41" s="200"/>
      <c r="DT41" s="200"/>
      <c r="DU41" s="200"/>
      <c r="DV41" s="200"/>
      <c r="DW41" s="200"/>
      <c r="DX41" s="200"/>
      <c r="DY41" s="200"/>
      <c r="DZ41" s="200"/>
      <c r="EA41" s="200"/>
      <c r="EB41" s="200"/>
      <c r="EC41" s="200"/>
      <c r="ED41" s="200"/>
      <c r="EE41" s="200"/>
      <c r="EF41" s="200"/>
      <c r="EG41" s="200"/>
      <c r="EH41" s="200"/>
      <c r="EI41" s="200"/>
      <c r="EJ41" s="200"/>
      <c r="EK41" s="200"/>
      <c r="EL41" s="200"/>
      <c r="EM41" s="200"/>
      <c r="EN41" s="200"/>
      <c r="EO41" s="200"/>
      <c r="EP41" s="200"/>
      <c r="EQ41" s="200"/>
      <c r="ER41" s="200"/>
      <c r="ES41" s="200"/>
      <c r="ET41" s="200"/>
      <c r="EU41" s="200"/>
      <c r="EV41" s="200"/>
      <c r="EW41" s="200"/>
      <c r="EX41" s="200"/>
      <c r="EY41" s="200"/>
      <c r="EZ41" s="200"/>
      <c r="FA41" s="200"/>
      <c r="FB41" s="200"/>
      <c r="FC41" s="200"/>
      <c r="FD41" s="200"/>
      <c r="FE41" s="200"/>
      <c r="FF41" s="200"/>
      <c r="FG41" s="200"/>
      <c r="FH41" s="200"/>
      <c r="FI41" s="200"/>
      <c r="FJ41" s="200"/>
      <c r="FK41" s="200"/>
      <c r="FL41" s="200"/>
      <c r="FM41" s="200"/>
      <c r="FN41" s="200"/>
      <c r="FO41" s="200"/>
      <c r="FP41" s="200"/>
      <c r="FQ41" s="200"/>
      <c r="FR41" s="200"/>
      <c r="FS41" s="200"/>
      <c r="FT41" s="200"/>
      <c r="FU41" s="200"/>
      <c r="FV41" s="200"/>
      <c r="FW41" s="200"/>
      <c r="FX41" s="200"/>
      <c r="FY41" s="200"/>
      <c r="FZ41" s="200"/>
      <c r="GA41" s="200"/>
      <c r="GB41" s="200"/>
      <c r="GC41" s="200"/>
      <c r="GD41" s="200"/>
      <c r="GE41" s="200"/>
      <c r="GF41" s="200"/>
      <c r="GG41" s="200"/>
      <c r="GH41" s="200"/>
      <c r="GI41" s="200"/>
      <c r="GJ41" s="200"/>
      <c r="GK41" s="200"/>
      <c r="GL41" s="200"/>
      <c r="GM41" s="200"/>
      <c r="GN41" s="200"/>
      <c r="GO41" s="200"/>
      <c r="GP41" s="200"/>
      <c r="GQ41" s="200"/>
      <c r="GR41" s="200"/>
      <c r="GS41" s="200"/>
      <c r="GT41" s="200"/>
      <c r="GU41" s="200"/>
      <c r="GV41" s="200"/>
      <c r="GW41" s="200"/>
      <c r="GX41" s="200"/>
      <c r="GY41" s="200"/>
      <c r="GZ41" s="200"/>
      <c r="HA41" s="200"/>
      <c r="HB41" s="200"/>
      <c r="HC41" s="200"/>
      <c r="HD41" s="200"/>
      <c r="HE41" s="200"/>
      <c r="HF41" s="200"/>
      <c r="HG41" s="200"/>
      <c r="HH41" s="200"/>
      <c r="HI41" s="200"/>
      <c r="HJ41" s="200"/>
      <c r="HK41" s="200"/>
      <c r="HL41" s="200"/>
      <c r="HM41" s="200"/>
      <c r="HN41" s="200"/>
      <c r="HO41" s="200"/>
      <c r="HP41" s="200"/>
      <c r="HQ41" s="200"/>
      <c r="HR41" s="200"/>
      <c r="HS41" s="200"/>
      <c r="HT41" s="200"/>
      <c r="HU41" s="200"/>
      <c r="HV41" s="200"/>
      <c r="HW41" s="200"/>
      <c r="HX41" s="200"/>
      <c r="HY41" s="200"/>
      <c r="HZ41" s="200"/>
      <c r="IA41" s="200"/>
      <c r="IB41" s="200"/>
      <c r="IC41" s="200"/>
      <c r="ID41" s="200"/>
      <c r="IE41" s="200"/>
      <c r="IF41" s="200"/>
      <c r="IG41" s="200"/>
      <c r="IH41" s="200"/>
      <c r="II41" s="200"/>
      <c r="IJ41" s="200"/>
      <c r="IK41" s="200"/>
      <c r="IL41" s="200"/>
      <c r="IM41" s="200"/>
      <c r="IN41" s="200"/>
      <c r="IO41" s="200"/>
      <c r="IP41" s="200"/>
      <c r="IQ41" s="200"/>
      <c r="IR41" s="200"/>
      <c r="IS41" s="200"/>
      <c r="IT41" s="200"/>
      <c r="IU41" s="200"/>
      <c r="IV41" s="200"/>
    </row>
    <row r="42" spans="1:256" ht="12" customHeight="1">
      <c r="A42" s="618"/>
      <c r="B42" s="342">
        <v>7</v>
      </c>
      <c r="C42" s="344" t="s">
        <v>153</v>
      </c>
      <c r="D42" s="219">
        <v>172979</v>
      </c>
      <c r="E42" s="343">
        <f t="shared" si="18"/>
        <v>2.457895263330798</v>
      </c>
      <c r="F42" s="343">
        <f t="shared" si="21"/>
        <v>43.94204460328449</v>
      </c>
      <c r="G42" s="344" t="s">
        <v>152</v>
      </c>
      <c r="H42" s="219">
        <v>76391</v>
      </c>
      <c r="I42" s="343">
        <f t="shared" si="19"/>
        <v>2.7807981466927356</v>
      </c>
      <c r="J42" s="343">
        <f t="shared" si="22"/>
        <v>42.276897472196936</v>
      </c>
      <c r="K42" s="344" t="s">
        <v>153</v>
      </c>
      <c r="L42" s="219">
        <v>27674</v>
      </c>
      <c r="M42" s="343">
        <f t="shared" si="20"/>
        <v>2.63458277839288</v>
      </c>
      <c r="N42" s="343">
        <f t="shared" si="23"/>
        <v>46.99646710389152</v>
      </c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0"/>
      <c r="BH42" s="200"/>
      <c r="BI42" s="200"/>
      <c r="BJ42" s="200"/>
      <c r="BK42" s="200"/>
      <c r="BL42" s="200"/>
      <c r="BM42" s="200"/>
      <c r="BN42" s="200"/>
      <c r="BO42" s="200"/>
      <c r="BP42" s="200"/>
      <c r="BQ42" s="200"/>
      <c r="BR42" s="200"/>
      <c r="BS42" s="200"/>
      <c r="BT42" s="200"/>
      <c r="BU42" s="200"/>
      <c r="BV42" s="200"/>
      <c r="BW42" s="200"/>
      <c r="BX42" s="200"/>
      <c r="BY42" s="200"/>
      <c r="BZ42" s="200"/>
      <c r="CA42" s="200"/>
      <c r="CB42" s="200"/>
      <c r="CC42" s="200"/>
      <c r="CD42" s="200"/>
      <c r="CE42" s="200"/>
      <c r="CF42" s="200"/>
      <c r="CG42" s="200"/>
      <c r="CH42" s="200"/>
      <c r="CI42" s="200"/>
      <c r="CJ42" s="200"/>
      <c r="CK42" s="200"/>
      <c r="CL42" s="200"/>
      <c r="CM42" s="200"/>
      <c r="CN42" s="200"/>
      <c r="CO42" s="200"/>
      <c r="CP42" s="200"/>
      <c r="CQ42" s="200"/>
      <c r="CR42" s="200"/>
      <c r="CS42" s="200"/>
      <c r="CT42" s="200"/>
      <c r="CU42" s="200"/>
      <c r="CV42" s="200"/>
      <c r="CW42" s="200"/>
      <c r="CX42" s="200"/>
      <c r="CY42" s="200"/>
      <c r="CZ42" s="200"/>
      <c r="DA42" s="200"/>
      <c r="DB42" s="200"/>
      <c r="DC42" s="200"/>
      <c r="DD42" s="200"/>
      <c r="DE42" s="200"/>
      <c r="DF42" s="200"/>
      <c r="DG42" s="200"/>
      <c r="DH42" s="200"/>
      <c r="DI42" s="200"/>
      <c r="DJ42" s="200"/>
      <c r="DK42" s="200"/>
      <c r="DL42" s="200"/>
      <c r="DM42" s="200"/>
      <c r="DN42" s="200"/>
      <c r="DO42" s="200"/>
      <c r="DP42" s="200"/>
      <c r="DQ42" s="200"/>
      <c r="DR42" s="200"/>
      <c r="DS42" s="200"/>
      <c r="DT42" s="200"/>
      <c r="DU42" s="200"/>
      <c r="DV42" s="200"/>
      <c r="DW42" s="200"/>
      <c r="DX42" s="200"/>
      <c r="DY42" s="200"/>
      <c r="DZ42" s="200"/>
      <c r="EA42" s="200"/>
      <c r="EB42" s="200"/>
      <c r="EC42" s="200"/>
      <c r="ED42" s="200"/>
      <c r="EE42" s="200"/>
      <c r="EF42" s="200"/>
      <c r="EG42" s="200"/>
      <c r="EH42" s="200"/>
      <c r="EI42" s="200"/>
      <c r="EJ42" s="200"/>
      <c r="EK42" s="200"/>
      <c r="EL42" s="200"/>
      <c r="EM42" s="200"/>
      <c r="EN42" s="200"/>
      <c r="EO42" s="200"/>
      <c r="EP42" s="200"/>
      <c r="EQ42" s="200"/>
      <c r="ER42" s="200"/>
      <c r="ES42" s="200"/>
      <c r="ET42" s="200"/>
      <c r="EU42" s="200"/>
      <c r="EV42" s="200"/>
      <c r="EW42" s="200"/>
      <c r="EX42" s="200"/>
      <c r="EY42" s="200"/>
      <c r="EZ42" s="200"/>
      <c r="FA42" s="200"/>
      <c r="FB42" s="200"/>
      <c r="FC42" s="200"/>
      <c r="FD42" s="200"/>
      <c r="FE42" s="200"/>
      <c r="FF42" s="200"/>
      <c r="FG42" s="200"/>
      <c r="FH42" s="200"/>
      <c r="FI42" s="200"/>
      <c r="FJ42" s="200"/>
      <c r="FK42" s="200"/>
      <c r="FL42" s="200"/>
      <c r="FM42" s="200"/>
      <c r="FN42" s="200"/>
      <c r="FO42" s="200"/>
      <c r="FP42" s="200"/>
      <c r="FQ42" s="200"/>
      <c r="FR42" s="200"/>
      <c r="FS42" s="200"/>
      <c r="FT42" s="200"/>
      <c r="FU42" s="200"/>
      <c r="FV42" s="200"/>
      <c r="FW42" s="200"/>
      <c r="FX42" s="200"/>
      <c r="FY42" s="200"/>
      <c r="FZ42" s="200"/>
      <c r="GA42" s="200"/>
      <c r="GB42" s="200"/>
      <c r="GC42" s="200"/>
      <c r="GD42" s="200"/>
      <c r="GE42" s="200"/>
      <c r="GF42" s="200"/>
      <c r="GG42" s="200"/>
      <c r="GH42" s="200"/>
      <c r="GI42" s="200"/>
      <c r="GJ42" s="200"/>
      <c r="GK42" s="200"/>
      <c r="GL42" s="200"/>
      <c r="GM42" s="200"/>
      <c r="GN42" s="200"/>
      <c r="GO42" s="200"/>
      <c r="GP42" s="200"/>
      <c r="GQ42" s="200"/>
      <c r="GR42" s="200"/>
      <c r="GS42" s="200"/>
      <c r="GT42" s="200"/>
      <c r="GU42" s="200"/>
      <c r="GV42" s="200"/>
      <c r="GW42" s="200"/>
      <c r="GX42" s="200"/>
      <c r="GY42" s="200"/>
      <c r="GZ42" s="200"/>
      <c r="HA42" s="200"/>
      <c r="HB42" s="200"/>
      <c r="HC42" s="200"/>
      <c r="HD42" s="200"/>
      <c r="HE42" s="200"/>
      <c r="HF42" s="200"/>
      <c r="HG42" s="200"/>
      <c r="HH42" s="200"/>
      <c r="HI42" s="200"/>
      <c r="HJ42" s="200"/>
      <c r="HK42" s="200"/>
      <c r="HL42" s="200"/>
      <c r="HM42" s="200"/>
      <c r="HN42" s="200"/>
      <c r="HO42" s="200"/>
      <c r="HP42" s="200"/>
      <c r="HQ42" s="200"/>
      <c r="HR42" s="200"/>
      <c r="HS42" s="200"/>
      <c r="HT42" s="200"/>
      <c r="HU42" s="200"/>
      <c r="HV42" s="200"/>
      <c r="HW42" s="200"/>
      <c r="HX42" s="200"/>
      <c r="HY42" s="200"/>
      <c r="HZ42" s="200"/>
      <c r="IA42" s="200"/>
      <c r="IB42" s="200"/>
      <c r="IC42" s="200"/>
      <c r="ID42" s="200"/>
      <c r="IE42" s="200"/>
      <c r="IF42" s="200"/>
      <c r="IG42" s="200"/>
      <c r="IH42" s="200"/>
      <c r="II42" s="200"/>
      <c r="IJ42" s="200"/>
      <c r="IK42" s="200"/>
      <c r="IL42" s="200"/>
      <c r="IM42" s="200"/>
      <c r="IN42" s="200"/>
      <c r="IO42" s="200"/>
      <c r="IP42" s="200"/>
      <c r="IQ42" s="200"/>
      <c r="IR42" s="200"/>
      <c r="IS42" s="200"/>
      <c r="IT42" s="200"/>
      <c r="IU42" s="200"/>
      <c r="IV42" s="200"/>
    </row>
    <row r="43" spans="1:256" ht="12" customHeight="1">
      <c r="A43" s="618"/>
      <c r="B43" s="342">
        <v>8</v>
      </c>
      <c r="C43" s="344" t="s">
        <v>114</v>
      </c>
      <c r="D43" s="219">
        <v>162280</v>
      </c>
      <c r="E43" s="343">
        <f t="shared" si="18"/>
        <v>2.30587090533141</v>
      </c>
      <c r="F43" s="343">
        <f t="shared" si="21"/>
        <v>46.2479155086159</v>
      </c>
      <c r="G43" s="344" t="s">
        <v>153</v>
      </c>
      <c r="H43" s="219">
        <v>61165</v>
      </c>
      <c r="I43" s="343">
        <f t="shared" si="19"/>
        <v>2.2265387106133074</v>
      </c>
      <c r="J43" s="343">
        <f t="shared" si="22"/>
        <v>44.50343618281024</v>
      </c>
      <c r="K43" s="344" t="s">
        <v>113</v>
      </c>
      <c r="L43" s="219">
        <v>22109</v>
      </c>
      <c r="M43" s="343">
        <f t="shared" si="20"/>
        <v>2.1047911630948968</v>
      </c>
      <c r="N43" s="343">
        <f t="shared" si="23"/>
        <v>49.10125826698641</v>
      </c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0"/>
      <c r="CG43" s="200"/>
      <c r="CH43" s="200"/>
      <c r="CI43" s="200"/>
      <c r="CJ43" s="200"/>
      <c r="CK43" s="200"/>
      <c r="CL43" s="200"/>
      <c r="CM43" s="200"/>
      <c r="CN43" s="200"/>
      <c r="CO43" s="200"/>
      <c r="CP43" s="200"/>
      <c r="CQ43" s="200"/>
      <c r="CR43" s="200"/>
      <c r="CS43" s="200"/>
      <c r="CT43" s="200"/>
      <c r="CU43" s="200"/>
      <c r="CV43" s="200"/>
      <c r="CW43" s="200"/>
      <c r="CX43" s="200"/>
      <c r="CY43" s="200"/>
      <c r="CZ43" s="200"/>
      <c r="DA43" s="200"/>
      <c r="DB43" s="200"/>
      <c r="DC43" s="200"/>
      <c r="DD43" s="200"/>
      <c r="DE43" s="200"/>
      <c r="DF43" s="200"/>
      <c r="DG43" s="200"/>
      <c r="DH43" s="200"/>
      <c r="DI43" s="200"/>
      <c r="DJ43" s="200"/>
      <c r="DK43" s="200"/>
      <c r="DL43" s="200"/>
      <c r="DM43" s="200"/>
      <c r="DN43" s="200"/>
      <c r="DO43" s="200"/>
      <c r="DP43" s="200"/>
      <c r="DQ43" s="200"/>
      <c r="DR43" s="200"/>
      <c r="DS43" s="200"/>
      <c r="DT43" s="200"/>
      <c r="DU43" s="200"/>
      <c r="DV43" s="200"/>
      <c r="DW43" s="200"/>
      <c r="DX43" s="200"/>
      <c r="DY43" s="200"/>
      <c r="DZ43" s="200"/>
      <c r="EA43" s="200"/>
      <c r="EB43" s="200"/>
      <c r="EC43" s="200"/>
      <c r="ED43" s="200"/>
      <c r="EE43" s="200"/>
      <c r="EF43" s="200"/>
      <c r="EG43" s="200"/>
      <c r="EH43" s="200"/>
      <c r="EI43" s="200"/>
      <c r="EJ43" s="200"/>
      <c r="EK43" s="200"/>
      <c r="EL43" s="200"/>
      <c r="EM43" s="200"/>
      <c r="EN43" s="200"/>
      <c r="EO43" s="200"/>
      <c r="EP43" s="200"/>
      <c r="EQ43" s="200"/>
      <c r="ER43" s="200"/>
      <c r="ES43" s="200"/>
      <c r="ET43" s="200"/>
      <c r="EU43" s="200"/>
      <c r="EV43" s="200"/>
      <c r="EW43" s="200"/>
      <c r="EX43" s="200"/>
      <c r="EY43" s="200"/>
      <c r="EZ43" s="200"/>
      <c r="FA43" s="200"/>
      <c r="FB43" s="200"/>
      <c r="FC43" s="200"/>
      <c r="FD43" s="200"/>
      <c r="FE43" s="200"/>
      <c r="FF43" s="200"/>
      <c r="FG43" s="200"/>
      <c r="FH43" s="200"/>
      <c r="FI43" s="200"/>
      <c r="FJ43" s="200"/>
      <c r="FK43" s="200"/>
      <c r="FL43" s="200"/>
      <c r="FM43" s="200"/>
      <c r="FN43" s="200"/>
      <c r="FO43" s="200"/>
      <c r="FP43" s="200"/>
      <c r="FQ43" s="200"/>
      <c r="FR43" s="200"/>
      <c r="FS43" s="200"/>
      <c r="FT43" s="200"/>
      <c r="FU43" s="200"/>
      <c r="FV43" s="200"/>
      <c r="FW43" s="200"/>
      <c r="FX43" s="200"/>
      <c r="FY43" s="200"/>
      <c r="FZ43" s="200"/>
      <c r="GA43" s="200"/>
      <c r="GB43" s="200"/>
      <c r="GC43" s="200"/>
      <c r="GD43" s="200"/>
      <c r="GE43" s="200"/>
      <c r="GF43" s="200"/>
      <c r="GG43" s="200"/>
      <c r="GH43" s="200"/>
      <c r="GI43" s="200"/>
      <c r="GJ43" s="200"/>
      <c r="GK43" s="200"/>
      <c r="GL43" s="200"/>
      <c r="GM43" s="200"/>
      <c r="GN43" s="200"/>
      <c r="GO43" s="200"/>
      <c r="GP43" s="200"/>
      <c r="GQ43" s="200"/>
      <c r="GR43" s="200"/>
      <c r="GS43" s="200"/>
      <c r="GT43" s="200"/>
      <c r="GU43" s="200"/>
      <c r="GV43" s="200"/>
      <c r="GW43" s="200"/>
      <c r="GX43" s="200"/>
      <c r="GY43" s="200"/>
      <c r="GZ43" s="200"/>
      <c r="HA43" s="200"/>
      <c r="HB43" s="200"/>
      <c r="HC43" s="200"/>
      <c r="HD43" s="200"/>
      <c r="HE43" s="200"/>
      <c r="HF43" s="200"/>
      <c r="HG43" s="200"/>
      <c r="HH43" s="200"/>
      <c r="HI43" s="200"/>
      <c r="HJ43" s="200"/>
      <c r="HK43" s="200"/>
      <c r="HL43" s="200"/>
      <c r="HM43" s="200"/>
      <c r="HN43" s="200"/>
      <c r="HO43" s="200"/>
      <c r="HP43" s="200"/>
      <c r="HQ43" s="200"/>
      <c r="HR43" s="200"/>
      <c r="HS43" s="200"/>
      <c r="HT43" s="200"/>
      <c r="HU43" s="200"/>
      <c r="HV43" s="200"/>
      <c r="HW43" s="200"/>
      <c r="HX43" s="200"/>
      <c r="HY43" s="200"/>
      <c r="HZ43" s="200"/>
      <c r="IA43" s="200"/>
      <c r="IB43" s="200"/>
      <c r="IC43" s="200"/>
      <c r="ID43" s="200"/>
      <c r="IE43" s="200"/>
      <c r="IF43" s="200"/>
      <c r="IG43" s="200"/>
      <c r="IH43" s="200"/>
      <c r="II43" s="200"/>
      <c r="IJ43" s="200"/>
      <c r="IK43" s="200"/>
      <c r="IL43" s="200"/>
      <c r="IM43" s="200"/>
      <c r="IN43" s="200"/>
      <c r="IO43" s="200"/>
      <c r="IP43" s="200"/>
      <c r="IQ43" s="200"/>
      <c r="IR43" s="200"/>
      <c r="IS43" s="200"/>
      <c r="IT43" s="200"/>
      <c r="IU43" s="200"/>
      <c r="IV43" s="200"/>
    </row>
    <row r="44" spans="1:256" ht="12" customHeight="1">
      <c r="A44" s="618"/>
      <c r="B44" s="342">
        <v>9</v>
      </c>
      <c r="C44" s="344" t="s">
        <v>154</v>
      </c>
      <c r="D44" s="219">
        <v>157753</v>
      </c>
      <c r="E44" s="343">
        <f t="shared" si="18"/>
        <v>2.2415458031103395</v>
      </c>
      <c r="F44" s="343">
        <f t="shared" si="21"/>
        <v>48.48946131172624</v>
      </c>
      <c r="G44" s="344" t="s">
        <v>114</v>
      </c>
      <c r="H44" s="219">
        <v>60639</v>
      </c>
      <c r="I44" s="343">
        <f t="shared" si="19"/>
        <v>2.2073911693432575</v>
      </c>
      <c r="J44" s="343">
        <f t="shared" si="22"/>
        <v>46.7108273521535</v>
      </c>
      <c r="K44" s="344" t="s">
        <v>163</v>
      </c>
      <c r="L44" s="219">
        <v>21046</v>
      </c>
      <c r="M44" s="343">
        <f t="shared" si="20"/>
        <v>2.003592872517762</v>
      </c>
      <c r="N44" s="343">
        <f t="shared" si="23"/>
        <v>51.10485113950418</v>
      </c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  <c r="BU44" s="200"/>
      <c r="BV44" s="200"/>
      <c r="BW44" s="200"/>
      <c r="BX44" s="200"/>
      <c r="BY44" s="200"/>
      <c r="BZ44" s="200"/>
      <c r="CA44" s="200"/>
      <c r="CB44" s="200"/>
      <c r="CC44" s="200"/>
      <c r="CD44" s="200"/>
      <c r="CE44" s="200"/>
      <c r="CF44" s="200"/>
      <c r="CG44" s="200"/>
      <c r="CH44" s="200"/>
      <c r="CI44" s="200"/>
      <c r="CJ44" s="200"/>
      <c r="CK44" s="200"/>
      <c r="CL44" s="200"/>
      <c r="CM44" s="200"/>
      <c r="CN44" s="200"/>
      <c r="CO44" s="200"/>
      <c r="CP44" s="200"/>
      <c r="CQ44" s="200"/>
      <c r="CR44" s="200"/>
      <c r="CS44" s="200"/>
      <c r="CT44" s="200"/>
      <c r="CU44" s="200"/>
      <c r="CV44" s="200"/>
      <c r="CW44" s="200"/>
      <c r="CX44" s="200"/>
      <c r="CY44" s="200"/>
      <c r="CZ44" s="200"/>
      <c r="DA44" s="200"/>
      <c r="DB44" s="200"/>
      <c r="DC44" s="200"/>
      <c r="DD44" s="200"/>
      <c r="DE44" s="200"/>
      <c r="DF44" s="200"/>
      <c r="DG44" s="200"/>
      <c r="DH44" s="200"/>
      <c r="DI44" s="200"/>
      <c r="DJ44" s="200"/>
      <c r="DK44" s="200"/>
      <c r="DL44" s="200"/>
      <c r="DM44" s="200"/>
      <c r="DN44" s="200"/>
      <c r="DO44" s="200"/>
      <c r="DP44" s="200"/>
      <c r="DQ44" s="200"/>
      <c r="DR44" s="200"/>
      <c r="DS44" s="200"/>
      <c r="DT44" s="200"/>
      <c r="DU44" s="200"/>
      <c r="DV44" s="200"/>
      <c r="DW44" s="200"/>
      <c r="DX44" s="200"/>
      <c r="DY44" s="200"/>
      <c r="DZ44" s="200"/>
      <c r="EA44" s="200"/>
      <c r="EB44" s="200"/>
      <c r="EC44" s="200"/>
      <c r="ED44" s="200"/>
      <c r="EE44" s="200"/>
      <c r="EF44" s="200"/>
      <c r="EG44" s="200"/>
      <c r="EH44" s="200"/>
      <c r="EI44" s="200"/>
      <c r="EJ44" s="200"/>
      <c r="EK44" s="200"/>
      <c r="EL44" s="200"/>
      <c r="EM44" s="200"/>
      <c r="EN44" s="200"/>
      <c r="EO44" s="200"/>
      <c r="EP44" s="200"/>
      <c r="EQ44" s="200"/>
      <c r="ER44" s="200"/>
      <c r="ES44" s="200"/>
      <c r="ET44" s="200"/>
      <c r="EU44" s="200"/>
      <c r="EV44" s="200"/>
      <c r="EW44" s="200"/>
      <c r="EX44" s="200"/>
      <c r="EY44" s="200"/>
      <c r="EZ44" s="200"/>
      <c r="FA44" s="200"/>
      <c r="FB44" s="200"/>
      <c r="FC44" s="200"/>
      <c r="FD44" s="200"/>
      <c r="FE44" s="200"/>
      <c r="FF44" s="200"/>
      <c r="FG44" s="200"/>
      <c r="FH44" s="200"/>
      <c r="FI44" s="200"/>
      <c r="FJ44" s="200"/>
      <c r="FK44" s="200"/>
      <c r="FL44" s="200"/>
      <c r="FM44" s="200"/>
      <c r="FN44" s="200"/>
      <c r="FO44" s="200"/>
      <c r="FP44" s="200"/>
      <c r="FQ44" s="200"/>
      <c r="FR44" s="200"/>
      <c r="FS44" s="200"/>
      <c r="FT44" s="200"/>
      <c r="FU44" s="200"/>
      <c r="FV44" s="200"/>
      <c r="FW44" s="200"/>
      <c r="FX44" s="200"/>
      <c r="FY44" s="200"/>
      <c r="FZ44" s="200"/>
      <c r="GA44" s="200"/>
      <c r="GB44" s="200"/>
      <c r="GC44" s="200"/>
      <c r="GD44" s="200"/>
      <c r="GE44" s="200"/>
      <c r="GF44" s="200"/>
      <c r="GG44" s="200"/>
      <c r="GH44" s="200"/>
      <c r="GI44" s="200"/>
      <c r="GJ44" s="200"/>
      <c r="GK44" s="200"/>
      <c r="GL44" s="200"/>
      <c r="GM44" s="200"/>
      <c r="GN44" s="200"/>
      <c r="GO44" s="200"/>
      <c r="GP44" s="200"/>
      <c r="GQ44" s="200"/>
      <c r="GR44" s="200"/>
      <c r="GS44" s="200"/>
      <c r="GT44" s="200"/>
      <c r="GU44" s="200"/>
      <c r="GV44" s="200"/>
      <c r="GW44" s="200"/>
      <c r="GX44" s="200"/>
      <c r="GY44" s="200"/>
      <c r="GZ44" s="200"/>
      <c r="HA44" s="200"/>
      <c r="HB44" s="200"/>
      <c r="HC44" s="200"/>
      <c r="HD44" s="200"/>
      <c r="HE44" s="200"/>
      <c r="HF44" s="200"/>
      <c r="HG44" s="200"/>
      <c r="HH44" s="200"/>
      <c r="HI44" s="200"/>
      <c r="HJ44" s="200"/>
      <c r="HK44" s="200"/>
      <c r="HL44" s="200"/>
      <c r="HM44" s="200"/>
      <c r="HN44" s="200"/>
      <c r="HO44" s="200"/>
      <c r="HP44" s="200"/>
      <c r="HQ44" s="200"/>
      <c r="HR44" s="200"/>
      <c r="HS44" s="200"/>
      <c r="HT44" s="200"/>
      <c r="HU44" s="200"/>
      <c r="HV44" s="200"/>
      <c r="HW44" s="200"/>
      <c r="HX44" s="200"/>
      <c r="HY44" s="200"/>
      <c r="HZ44" s="200"/>
      <c r="IA44" s="200"/>
      <c r="IB44" s="200"/>
      <c r="IC44" s="200"/>
      <c r="ID44" s="200"/>
      <c r="IE44" s="200"/>
      <c r="IF44" s="200"/>
      <c r="IG44" s="200"/>
      <c r="IH44" s="200"/>
      <c r="II44" s="200"/>
      <c r="IJ44" s="200"/>
      <c r="IK44" s="200"/>
      <c r="IL44" s="200"/>
      <c r="IM44" s="200"/>
      <c r="IN44" s="200"/>
      <c r="IO44" s="200"/>
      <c r="IP44" s="200"/>
      <c r="IQ44" s="200"/>
      <c r="IR44" s="200"/>
      <c r="IS44" s="200"/>
      <c r="IT44" s="200"/>
      <c r="IU44" s="200"/>
      <c r="IV44" s="200"/>
    </row>
    <row r="45" spans="1:256" ht="12" customHeight="1">
      <c r="A45" s="619"/>
      <c r="B45" s="345">
        <v>10</v>
      </c>
      <c r="C45" s="346" t="s">
        <v>165</v>
      </c>
      <c r="D45" s="347">
        <v>129522</v>
      </c>
      <c r="E45" s="348">
        <f t="shared" si="18"/>
        <v>1.8404055422746788</v>
      </c>
      <c r="F45" s="348">
        <f t="shared" si="21"/>
        <v>50.32986685400092</v>
      </c>
      <c r="G45" s="346" t="s">
        <v>163</v>
      </c>
      <c r="H45" s="347">
        <v>60084</v>
      </c>
      <c r="I45" s="348">
        <f t="shared" si="19"/>
        <v>2.187187965151475</v>
      </c>
      <c r="J45" s="348">
        <f t="shared" si="22"/>
        <v>48.898015317304974</v>
      </c>
      <c r="K45" s="346" t="s">
        <v>158</v>
      </c>
      <c r="L45" s="347">
        <v>19806</v>
      </c>
      <c r="M45" s="348">
        <f t="shared" si="20"/>
        <v>1.8855440669527128</v>
      </c>
      <c r="N45" s="348">
        <f t="shared" si="23"/>
        <v>52.99039520645689</v>
      </c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0"/>
      <c r="AM45" s="200"/>
      <c r="AN45" s="200"/>
      <c r="AO45" s="200"/>
      <c r="AP45" s="200"/>
      <c r="AQ45" s="200"/>
      <c r="AR45" s="200"/>
      <c r="AS45" s="200"/>
      <c r="AT45" s="200"/>
      <c r="AU45" s="200"/>
      <c r="AV45" s="200"/>
      <c r="AW45" s="200"/>
      <c r="AX45" s="200"/>
      <c r="AY45" s="200"/>
      <c r="AZ45" s="200"/>
      <c r="BA45" s="200"/>
      <c r="BB45" s="200"/>
      <c r="BC45" s="200"/>
      <c r="BD45" s="200"/>
      <c r="BE45" s="200"/>
      <c r="BF45" s="200"/>
      <c r="BG45" s="200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  <c r="CG45" s="200"/>
      <c r="CH45" s="200"/>
      <c r="CI45" s="200"/>
      <c r="CJ45" s="200"/>
      <c r="CK45" s="200"/>
      <c r="CL45" s="200"/>
      <c r="CM45" s="200"/>
      <c r="CN45" s="200"/>
      <c r="CO45" s="200"/>
      <c r="CP45" s="200"/>
      <c r="CQ45" s="200"/>
      <c r="CR45" s="200"/>
      <c r="CS45" s="200"/>
      <c r="CT45" s="200"/>
      <c r="CU45" s="200"/>
      <c r="CV45" s="200"/>
      <c r="CW45" s="200"/>
      <c r="CX45" s="200"/>
      <c r="CY45" s="200"/>
      <c r="CZ45" s="200"/>
      <c r="DA45" s="200"/>
      <c r="DB45" s="200"/>
      <c r="DC45" s="200"/>
      <c r="DD45" s="200"/>
      <c r="DE45" s="200"/>
      <c r="DF45" s="200"/>
      <c r="DG45" s="200"/>
      <c r="DH45" s="200"/>
      <c r="DI45" s="200"/>
      <c r="DJ45" s="200"/>
      <c r="DK45" s="200"/>
      <c r="DL45" s="200"/>
      <c r="DM45" s="200"/>
      <c r="DN45" s="200"/>
      <c r="DO45" s="200"/>
      <c r="DP45" s="200"/>
      <c r="DQ45" s="200"/>
      <c r="DR45" s="200"/>
      <c r="DS45" s="200"/>
      <c r="DT45" s="200"/>
      <c r="DU45" s="200"/>
      <c r="DV45" s="200"/>
      <c r="DW45" s="200"/>
      <c r="DX45" s="200"/>
      <c r="DY45" s="200"/>
      <c r="DZ45" s="200"/>
      <c r="EA45" s="200"/>
      <c r="EB45" s="200"/>
      <c r="EC45" s="200"/>
      <c r="ED45" s="200"/>
      <c r="EE45" s="200"/>
      <c r="EF45" s="200"/>
      <c r="EG45" s="200"/>
      <c r="EH45" s="200"/>
      <c r="EI45" s="200"/>
      <c r="EJ45" s="200"/>
      <c r="EK45" s="200"/>
      <c r="EL45" s="200"/>
      <c r="EM45" s="200"/>
      <c r="EN45" s="200"/>
      <c r="EO45" s="200"/>
      <c r="EP45" s="200"/>
      <c r="EQ45" s="200"/>
      <c r="ER45" s="200"/>
      <c r="ES45" s="200"/>
      <c r="ET45" s="200"/>
      <c r="EU45" s="200"/>
      <c r="EV45" s="200"/>
      <c r="EW45" s="200"/>
      <c r="EX45" s="200"/>
      <c r="EY45" s="200"/>
      <c r="EZ45" s="200"/>
      <c r="FA45" s="200"/>
      <c r="FB45" s="200"/>
      <c r="FC45" s="200"/>
      <c r="FD45" s="200"/>
      <c r="FE45" s="200"/>
      <c r="FF45" s="200"/>
      <c r="FG45" s="200"/>
      <c r="FH45" s="200"/>
      <c r="FI45" s="200"/>
      <c r="FJ45" s="200"/>
      <c r="FK45" s="200"/>
      <c r="FL45" s="200"/>
      <c r="FM45" s="200"/>
      <c r="FN45" s="200"/>
      <c r="FO45" s="200"/>
      <c r="FP45" s="200"/>
      <c r="FQ45" s="200"/>
      <c r="FR45" s="200"/>
      <c r="FS45" s="200"/>
      <c r="FT45" s="200"/>
      <c r="FU45" s="200"/>
      <c r="FV45" s="200"/>
      <c r="FW45" s="200"/>
      <c r="FX45" s="200"/>
      <c r="FY45" s="200"/>
      <c r="FZ45" s="200"/>
      <c r="GA45" s="200"/>
      <c r="GB45" s="200"/>
      <c r="GC45" s="200"/>
      <c r="GD45" s="200"/>
      <c r="GE45" s="200"/>
      <c r="GF45" s="200"/>
      <c r="GG45" s="200"/>
      <c r="GH45" s="200"/>
      <c r="GI45" s="200"/>
      <c r="GJ45" s="200"/>
      <c r="GK45" s="200"/>
      <c r="GL45" s="200"/>
      <c r="GM45" s="200"/>
      <c r="GN45" s="200"/>
      <c r="GO45" s="200"/>
      <c r="GP45" s="200"/>
      <c r="GQ45" s="200"/>
      <c r="GR45" s="200"/>
      <c r="GS45" s="200"/>
      <c r="GT45" s="200"/>
      <c r="GU45" s="200"/>
      <c r="GV45" s="200"/>
      <c r="GW45" s="200"/>
      <c r="GX45" s="200"/>
      <c r="GY45" s="200"/>
      <c r="GZ45" s="200"/>
      <c r="HA45" s="200"/>
      <c r="HB45" s="200"/>
      <c r="HC45" s="200"/>
      <c r="HD45" s="200"/>
      <c r="HE45" s="200"/>
      <c r="HF45" s="200"/>
      <c r="HG45" s="200"/>
      <c r="HH45" s="200"/>
      <c r="HI45" s="200"/>
      <c r="HJ45" s="200"/>
      <c r="HK45" s="200"/>
      <c r="HL45" s="200"/>
      <c r="HM45" s="200"/>
      <c r="HN45" s="200"/>
      <c r="HO45" s="200"/>
      <c r="HP45" s="200"/>
      <c r="HQ45" s="200"/>
      <c r="HR45" s="200"/>
      <c r="HS45" s="200"/>
      <c r="HT45" s="200"/>
      <c r="HU45" s="200"/>
      <c r="HV45" s="200"/>
      <c r="HW45" s="200"/>
      <c r="HX45" s="200"/>
      <c r="HY45" s="200"/>
      <c r="HZ45" s="200"/>
      <c r="IA45" s="200"/>
      <c r="IB45" s="200"/>
      <c r="IC45" s="200"/>
      <c r="ID45" s="200"/>
      <c r="IE45" s="200"/>
      <c r="IF45" s="200"/>
      <c r="IG45" s="200"/>
      <c r="IH45" s="200"/>
      <c r="II45" s="200"/>
      <c r="IJ45" s="200"/>
      <c r="IK45" s="200"/>
      <c r="IL45" s="200"/>
      <c r="IM45" s="200"/>
      <c r="IN45" s="200"/>
      <c r="IO45" s="200"/>
      <c r="IP45" s="200"/>
      <c r="IQ45" s="200"/>
      <c r="IR45" s="200"/>
      <c r="IS45" s="200"/>
      <c r="IT45" s="200"/>
      <c r="IU45" s="200"/>
      <c r="IV45" s="200"/>
    </row>
    <row r="46" spans="1:14" ht="12" customHeight="1">
      <c r="A46" s="616">
        <v>2013</v>
      </c>
      <c r="B46" s="449">
        <v>1</v>
      </c>
      <c r="C46" s="453" t="s">
        <v>149</v>
      </c>
      <c r="D46" s="451">
        <v>800114</v>
      </c>
      <c r="E46" s="452">
        <f>D46*100/7305977</f>
        <v>10.951499026071394</v>
      </c>
      <c r="F46" s="452">
        <f>E46</f>
        <v>10.951499026071394</v>
      </c>
      <c r="G46" s="453" t="s">
        <v>149</v>
      </c>
      <c r="H46" s="451">
        <v>286159</v>
      </c>
      <c r="I46" s="452">
        <f>H46*100/2742950</f>
        <v>10.432527023824715</v>
      </c>
      <c r="J46" s="452">
        <f>I46</f>
        <v>10.432527023824715</v>
      </c>
      <c r="K46" s="453" t="s">
        <v>149</v>
      </c>
      <c r="L46" s="451">
        <v>116188</v>
      </c>
      <c r="M46" s="452">
        <f>L46*100/991010</f>
        <v>11.724200563061927</v>
      </c>
      <c r="N46" s="452">
        <f>M46</f>
        <v>11.724200563061927</v>
      </c>
    </row>
    <row r="47" spans="1:14" ht="12" customHeight="1">
      <c r="A47" s="616"/>
      <c r="B47" s="449">
        <v>2</v>
      </c>
      <c r="C47" s="450" t="s">
        <v>150</v>
      </c>
      <c r="D47" s="451">
        <v>769889</v>
      </c>
      <c r="E47" s="452">
        <f aca="true" t="shared" si="24" ref="E47:E55">D47*100/7305977</f>
        <v>10.537796656080356</v>
      </c>
      <c r="F47" s="452">
        <f>F46+E47</f>
        <v>21.48929568215175</v>
      </c>
      <c r="G47" s="453" t="s">
        <v>150</v>
      </c>
      <c r="H47" s="451">
        <v>237532</v>
      </c>
      <c r="I47" s="452">
        <f aca="true" t="shared" si="25" ref="I47:I55">H47*100/2742950</f>
        <v>8.659727665469658</v>
      </c>
      <c r="J47" s="452">
        <f>J46+I47</f>
        <v>19.09225468929437</v>
      </c>
      <c r="K47" s="453" t="s">
        <v>108</v>
      </c>
      <c r="L47" s="451">
        <v>96011</v>
      </c>
      <c r="M47" s="452">
        <f aca="true" t="shared" si="26" ref="M47:M55">L47*100/991010</f>
        <v>9.688196890041473</v>
      </c>
      <c r="N47" s="452">
        <f>N46+M47</f>
        <v>21.412397453103402</v>
      </c>
    </row>
    <row r="48" spans="1:14" ht="12" customHeight="1">
      <c r="A48" s="616"/>
      <c r="B48" s="449">
        <v>3</v>
      </c>
      <c r="C48" s="450" t="s">
        <v>108</v>
      </c>
      <c r="D48" s="451">
        <v>614835</v>
      </c>
      <c r="E48" s="452">
        <f t="shared" si="24"/>
        <v>8.415506919882173</v>
      </c>
      <c r="F48" s="452">
        <f aca="true" t="shared" si="27" ref="F48:F55">F47+E48</f>
        <v>29.90480260203392</v>
      </c>
      <c r="G48" s="453" t="s">
        <v>108</v>
      </c>
      <c r="H48" s="451">
        <v>216553</v>
      </c>
      <c r="I48" s="452">
        <f t="shared" si="25"/>
        <v>7.894894183269837</v>
      </c>
      <c r="J48" s="452">
        <f aca="true" t="shared" si="28" ref="J48:J55">J47+I48</f>
        <v>26.98714887256421</v>
      </c>
      <c r="K48" s="453" t="s">
        <v>150</v>
      </c>
      <c r="L48" s="451">
        <v>95118</v>
      </c>
      <c r="M48" s="452">
        <f t="shared" si="26"/>
        <v>9.598086800335011</v>
      </c>
      <c r="N48" s="452">
        <f aca="true" t="shared" si="29" ref="N48:N55">N47+M48</f>
        <v>31.010484253438413</v>
      </c>
    </row>
    <row r="49" spans="1:14" ht="12" customHeight="1">
      <c r="A49" s="616"/>
      <c r="B49" s="449">
        <v>4</v>
      </c>
      <c r="C49" s="450" t="s">
        <v>151</v>
      </c>
      <c r="D49" s="451">
        <v>328031</v>
      </c>
      <c r="E49" s="452">
        <f t="shared" si="24"/>
        <v>4.489899160646139</v>
      </c>
      <c r="F49" s="452">
        <f t="shared" si="27"/>
        <v>34.39470176268006</v>
      </c>
      <c r="G49" s="453" t="s">
        <v>151</v>
      </c>
      <c r="H49" s="451">
        <v>124502</v>
      </c>
      <c r="I49" s="452">
        <f t="shared" si="25"/>
        <v>4.538981753221896</v>
      </c>
      <c r="J49" s="452">
        <f t="shared" si="28"/>
        <v>31.526130625786106</v>
      </c>
      <c r="K49" s="453" t="s">
        <v>151</v>
      </c>
      <c r="L49" s="451">
        <v>41929</v>
      </c>
      <c r="M49" s="452">
        <f t="shared" si="26"/>
        <v>4.230936115679963</v>
      </c>
      <c r="N49" s="452">
        <f t="shared" si="29"/>
        <v>35.24142036911837</v>
      </c>
    </row>
    <row r="50" spans="1:14" ht="12" customHeight="1">
      <c r="A50" s="616"/>
      <c r="B50" s="449">
        <v>5</v>
      </c>
      <c r="C50" s="450" t="s">
        <v>160</v>
      </c>
      <c r="D50" s="451">
        <v>257268</v>
      </c>
      <c r="E50" s="452">
        <f t="shared" si="24"/>
        <v>3.521336023915761</v>
      </c>
      <c r="F50" s="452">
        <f t="shared" si="27"/>
        <v>37.916037786595815</v>
      </c>
      <c r="G50" s="453" t="s">
        <v>160</v>
      </c>
      <c r="H50" s="451">
        <v>111275</v>
      </c>
      <c r="I50" s="452">
        <f t="shared" si="25"/>
        <v>4.056763703312128</v>
      </c>
      <c r="J50" s="452">
        <f t="shared" si="28"/>
        <v>35.58289432909823</v>
      </c>
      <c r="K50" s="453" t="s">
        <v>154</v>
      </c>
      <c r="L50" s="451">
        <v>39708</v>
      </c>
      <c r="M50" s="452">
        <f t="shared" si="26"/>
        <v>4.006821323700064</v>
      </c>
      <c r="N50" s="452">
        <f t="shared" si="29"/>
        <v>39.24824169281844</v>
      </c>
    </row>
    <row r="51" spans="1:14" ht="12" customHeight="1">
      <c r="A51" s="616"/>
      <c r="B51" s="449">
        <v>6</v>
      </c>
      <c r="C51" s="450" t="s">
        <v>152</v>
      </c>
      <c r="D51" s="451">
        <v>228515</v>
      </c>
      <c r="E51" s="452">
        <f t="shared" si="24"/>
        <v>3.1277815410587797</v>
      </c>
      <c r="F51" s="452">
        <f t="shared" si="27"/>
        <v>41.043819327654596</v>
      </c>
      <c r="G51" s="453" t="s">
        <v>154</v>
      </c>
      <c r="H51" s="451">
        <v>95797</v>
      </c>
      <c r="I51" s="452">
        <f t="shared" si="25"/>
        <v>3.492480723308846</v>
      </c>
      <c r="J51" s="452">
        <f t="shared" si="28"/>
        <v>39.075375052407075</v>
      </c>
      <c r="K51" s="453" t="s">
        <v>152</v>
      </c>
      <c r="L51" s="451">
        <v>32239</v>
      </c>
      <c r="M51" s="452">
        <f t="shared" si="26"/>
        <v>3.2531457805673</v>
      </c>
      <c r="N51" s="452">
        <f t="shared" si="29"/>
        <v>42.50138747338574</v>
      </c>
    </row>
    <row r="52" spans="1:14" ht="12" customHeight="1">
      <c r="A52" s="616"/>
      <c r="B52" s="449">
        <v>7</v>
      </c>
      <c r="C52" s="450" t="s">
        <v>114</v>
      </c>
      <c r="D52" s="451">
        <v>179892</v>
      </c>
      <c r="E52" s="452">
        <f t="shared" si="24"/>
        <v>2.4622579567387084</v>
      </c>
      <c r="F52" s="452">
        <f t="shared" si="27"/>
        <v>43.50607728439331</v>
      </c>
      <c r="G52" s="453" t="s">
        <v>152</v>
      </c>
      <c r="H52" s="451">
        <v>78895</v>
      </c>
      <c r="I52" s="452">
        <f t="shared" si="25"/>
        <v>2.8762828341748845</v>
      </c>
      <c r="J52" s="452">
        <f t="shared" si="28"/>
        <v>41.95165788658196</v>
      </c>
      <c r="K52" s="453" t="s">
        <v>153</v>
      </c>
      <c r="L52" s="451">
        <v>28734</v>
      </c>
      <c r="M52" s="452">
        <f t="shared" si="26"/>
        <v>2.899466201148323</v>
      </c>
      <c r="N52" s="452">
        <f t="shared" si="29"/>
        <v>45.40085367453406</v>
      </c>
    </row>
    <row r="53" spans="1:14" ht="12" customHeight="1">
      <c r="A53" s="616"/>
      <c r="B53" s="449">
        <v>8</v>
      </c>
      <c r="C53" s="450" t="s">
        <v>153</v>
      </c>
      <c r="D53" s="451">
        <v>173758</v>
      </c>
      <c r="E53" s="452">
        <f t="shared" si="24"/>
        <v>2.378299302064597</v>
      </c>
      <c r="F53" s="452">
        <f t="shared" si="27"/>
        <v>45.884376586457904</v>
      </c>
      <c r="G53" s="453" t="s">
        <v>114</v>
      </c>
      <c r="H53" s="451">
        <v>66811</v>
      </c>
      <c r="I53" s="452">
        <f t="shared" si="25"/>
        <v>2.435735248546273</v>
      </c>
      <c r="J53" s="452">
        <f t="shared" si="28"/>
        <v>44.387393135128235</v>
      </c>
      <c r="K53" s="453" t="s">
        <v>163</v>
      </c>
      <c r="L53" s="451">
        <v>22379</v>
      </c>
      <c r="M53" s="452">
        <f t="shared" si="26"/>
        <v>2.2582012290491518</v>
      </c>
      <c r="N53" s="452">
        <f t="shared" si="29"/>
        <v>47.65905490358321</v>
      </c>
    </row>
    <row r="54" spans="1:14" ht="12" customHeight="1">
      <c r="A54" s="616"/>
      <c r="B54" s="449">
        <v>9</v>
      </c>
      <c r="C54" s="450" t="s">
        <v>154</v>
      </c>
      <c r="D54" s="451">
        <v>172083</v>
      </c>
      <c r="E54" s="452">
        <f t="shared" si="24"/>
        <v>2.355372867995615</v>
      </c>
      <c r="F54" s="452">
        <f t="shared" si="27"/>
        <v>48.239749454453516</v>
      </c>
      <c r="G54" s="453" t="s">
        <v>153</v>
      </c>
      <c r="H54" s="451">
        <v>61275</v>
      </c>
      <c r="I54" s="452">
        <f t="shared" si="25"/>
        <v>2.233908747880931</v>
      </c>
      <c r="J54" s="452">
        <f t="shared" si="28"/>
        <v>46.62130188300917</v>
      </c>
      <c r="K54" s="453" t="s">
        <v>158</v>
      </c>
      <c r="L54" s="451">
        <v>21162</v>
      </c>
      <c r="M54" s="452">
        <f t="shared" si="26"/>
        <v>2.1353972210169423</v>
      </c>
      <c r="N54" s="452">
        <f t="shared" si="29"/>
        <v>49.794452124600156</v>
      </c>
    </row>
    <row r="55" spans="1:14" ht="12" customHeight="1">
      <c r="A55" s="617"/>
      <c r="B55" s="454">
        <v>10</v>
      </c>
      <c r="C55" s="455" t="s">
        <v>165</v>
      </c>
      <c r="D55" s="456">
        <v>144127</v>
      </c>
      <c r="E55" s="457">
        <f t="shared" si="24"/>
        <v>1.9727272615284719</v>
      </c>
      <c r="F55" s="457">
        <f t="shared" si="27"/>
        <v>50.212476715981985</v>
      </c>
      <c r="G55" s="458" t="s">
        <v>165</v>
      </c>
      <c r="H55" s="456">
        <v>58710</v>
      </c>
      <c r="I55" s="457">
        <f t="shared" si="25"/>
        <v>2.140396288667311</v>
      </c>
      <c r="J55" s="457">
        <f t="shared" si="28"/>
        <v>48.76169817167648</v>
      </c>
      <c r="K55" s="458" t="s">
        <v>114</v>
      </c>
      <c r="L55" s="456">
        <v>20005</v>
      </c>
      <c r="M55" s="457">
        <f t="shared" si="26"/>
        <v>2.0186476423043156</v>
      </c>
      <c r="N55" s="457">
        <f t="shared" si="29"/>
        <v>51.81309976690447</v>
      </c>
    </row>
    <row r="56" spans="1:256" ht="12" customHeight="1">
      <c r="A56" s="618">
        <v>2014</v>
      </c>
      <c r="B56" s="342">
        <v>1</v>
      </c>
      <c r="C56" s="344" t="s">
        <v>150</v>
      </c>
      <c r="D56" s="219">
        <v>813454</v>
      </c>
      <c r="E56" s="343">
        <f>D56*100/7828013</f>
        <v>10.391577019608935</v>
      </c>
      <c r="F56" s="343">
        <f>E56</f>
        <v>10.391577019608935</v>
      </c>
      <c r="G56" s="344" t="s">
        <v>149</v>
      </c>
      <c r="H56" s="219">
        <v>302230</v>
      </c>
      <c r="I56" s="343">
        <f>H56*100/3110848</f>
        <v>9.715357355936387</v>
      </c>
      <c r="J56" s="343">
        <f>I56</f>
        <v>9.715357355936387</v>
      </c>
      <c r="K56" s="344" t="s">
        <v>149</v>
      </c>
      <c r="L56" s="219">
        <v>112185</v>
      </c>
      <c r="M56" s="343">
        <f>L56*100/1027092</f>
        <v>10.922585318549848</v>
      </c>
      <c r="N56" s="343">
        <f>M56</f>
        <v>10.922585318549848</v>
      </c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  <c r="CG56" s="200"/>
      <c r="CH56" s="200"/>
      <c r="CI56" s="200"/>
      <c r="CJ56" s="200"/>
      <c r="CK56" s="200"/>
      <c r="CL56" s="200"/>
      <c r="CM56" s="200"/>
      <c r="CN56" s="200"/>
      <c r="CO56" s="200"/>
      <c r="CP56" s="200"/>
      <c r="CQ56" s="200"/>
      <c r="CR56" s="200"/>
      <c r="CS56" s="200"/>
      <c r="CT56" s="200"/>
      <c r="CU56" s="200"/>
      <c r="CV56" s="200"/>
      <c r="CW56" s="200"/>
      <c r="CX56" s="200"/>
      <c r="CY56" s="200"/>
      <c r="CZ56" s="200"/>
      <c r="DA56" s="200"/>
      <c r="DB56" s="200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0"/>
      <c r="DN56" s="200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0"/>
      <c r="DZ56" s="200"/>
      <c r="EA56" s="200"/>
      <c r="EB56" s="200"/>
      <c r="EC56" s="200"/>
      <c r="ED56" s="200"/>
      <c r="EE56" s="200"/>
      <c r="EF56" s="200"/>
      <c r="EG56" s="200"/>
      <c r="EH56" s="200"/>
      <c r="EI56" s="200"/>
      <c r="EJ56" s="200"/>
      <c r="EK56" s="200"/>
      <c r="EL56" s="200"/>
      <c r="EM56" s="200"/>
      <c r="EN56" s="200"/>
      <c r="EO56" s="200"/>
      <c r="EP56" s="200"/>
      <c r="EQ56" s="200"/>
      <c r="ER56" s="200"/>
      <c r="ES56" s="200"/>
      <c r="ET56" s="200"/>
      <c r="EU56" s="200"/>
      <c r="EV56" s="200"/>
      <c r="EW56" s="200"/>
      <c r="EX56" s="200"/>
      <c r="EY56" s="200"/>
      <c r="EZ56" s="200"/>
      <c r="FA56" s="200"/>
      <c r="FB56" s="200"/>
      <c r="FC56" s="200"/>
      <c r="FD56" s="200"/>
      <c r="FE56" s="200"/>
      <c r="FF56" s="200"/>
      <c r="FG56" s="200"/>
      <c r="FH56" s="200"/>
      <c r="FI56" s="200"/>
      <c r="FJ56" s="200"/>
      <c r="FK56" s="200"/>
      <c r="FL56" s="200"/>
      <c r="FM56" s="200"/>
      <c r="FN56" s="200"/>
      <c r="FO56" s="200"/>
      <c r="FP56" s="200"/>
      <c r="FQ56" s="200"/>
      <c r="FR56" s="200"/>
      <c r="FS56" s="200"/>
      <c r="FT56" s="200"/>
      <c r="FU56" s="200"/>
      <c r="FV56" s="200"/>
      <c r="FW56" s="200"/>
      <c r="FX56" s="200"/>
      <c r="FY56" s="200"/>
      <c r="FZ56" s="200"/>
      <c r="GA56" s="200"/>
      <c r="GB56" s="200"/>
      <c r="GC56" s="200"/>
      <c r="GD56" s="200"/>
      <c r="GE56" s="200"/>
      <c r="GF56" s="200"/>
      <c r="GG56" s="200"/>
      <c r="GH56" s="200"/>
      <c r="GI56" s="200"/>
      <c r="GJ56" s="200"/>
      <c r="GK56" s="200"/>
      <c r="GL56" s="200"/>
      <c r="GM56" s="200"/>
      <c r="GN56" s="200"/>
      <c r="GO56" s="200"/>
      <c r="GP56" s="200"/>
      <c r="GQ56" s="200"/>
      <c r="GR56" s="200"/>
      <c r="GS56" s="200"/>
      <c r="GT56" s="200"/>
      <c r="GU56" s="200"/>
      <c r="GV56" s="200"/>
      <c r="GW56" s="200"/>
      <c r="GX56" s="200"/>
      <c r="GY56" s="200"/>
      <c r="GZ56" s="200"/>
      <c r="HA56" s="200"/>
      <c r="HB56" s="200"/>
      <c r="HC56" s="200"/>
      <c r="HD56" s="200"/>
      <c r="HE56" s="200"/>
      <c r="HF56" s="200"/>
      <c r="HG56" s="200"/>
      <c r="HH56" s="200"/>
      <c r="HI56" s="200"/>
      <c r="HJ56" s="200"/>
      <c r="HK56" s="200"/>
      <c r="HL56" s="200"/>
      <c r="HM56" s="200"/>
      <c r="HN56" s="200"/>
      <c r="HO56" s="200"/>
      <c r="HP56" s="200"/>
      <c r="HQ56" s="200"/>
      <c r="HR56" s="200"/>
      <c r="HS56" s="200"/>
      <c r="HT56" s="200"/>
      <c r="HU56" s="200"/>
      <c r="HV56" s="200"/>
      <c r="HW56" s="200"/>
      <c r="HX56" s="200"/>
      <c r="HY56" s="200"/>
      <c r="HZ56" s="200"/>
      <c r="IA56" s="200"/>
      <c r="IB56" s="200"/>
      <c r="IC56" s="200"/>
      <c r="ID56" s="200"/>
      <c r="IE56" s="200"/>
      <c r="IF56" s="200"/>
      <c r="IG56" s="200"/>
      <c r="IH56" s="200"/>
      <c r="II56" s="200"/>
      <c r="IJ56" s="200"/>
      <c r="IK56" s="200"/>
      <c r="IL56" s="200"/>
      <c r="IM56" s="200"/>
      <c r="IN56" s="200"/>
      <c r="IO56" s="200"/>
      <c r="IP56" s="200"/>
      <c r="IQ56" s="200"/>
      <c r="IR56" s="200"/>
      <c r="IS56" s="200"/>
      <c r="IT56" s="200"/>
      <c r="IU56" s="200"/>
      <c r="IV56" s="200"/>
    </row>
    <row r="57" spans="1:256" ht="12" customHeight="1">
      <c r="A57" s="618"/>
      <c r="B57" s="342">
        <v>2</v>
      </c>
      <c r="C57" s="344" t="s">
        <v>149</v>
      </c>
      <c r="D57" s="219">
        <v>801936</v>
      </c>
      <c r="E57" s="343">
        <f aca="true" t="shared" si="30" ref="E57:E65">D57*100/7828013</f>
        <v>10.244438786701044</v>
      </c>
      <c r="F57" s="343">
        <f>F56+E57</f>
        <v>20.636015806309977</v>
      </c>
      <c r="G57" s="344" t="s">
        <v>150</v>
      </c>
      <c r="H57" s="219">
        <v>258867</v>
      </c>
      <c r="I57" s="343">
        <f aca="true" t="shared" si="31" ref="I57:I65">H57*100/3110848</f>
        <v>8.321428755117577</v>
      </c>
      <c r="J57" s="343">
        <f>J56+I57</f>
        <v>18.036786111053964</v>
      </c>
      <c r="K57" s="344" t="s">
        <v>108</v>
      </c>
      <c r="L57" s="219">
        <v>105982</v>
      </c>
      <c r="M57" s="343">
        <f aca="true" t="shared" si="32" ref="M57:M65">L57*100/1027092</f>
        <v>10.318647209792307</v>
      </c>
      <c r="N57" s="343">
        <f>N56+M57</f>
        <v>21.241232528342152</v>
      </c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200"/>
      <c r="BC57" s="200"/>
      <c r="BD57" s="200"/>
      <c r="BE57" s="200"/>
      <c r="BF57" s="200"/>
      <c r="BG57" s="200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  <c r="CG57" s="200"/>
      <c r="CH57" s="200"/>
      <c r="CI57" s="200"/>
      <c r="CJ57" s="200"/>
      <c r="CK57" s="200"/>
      <c r="CL57" s="200"/>
      <c r="CM57" s="200"/>
      <c r="CN57" s="200"/>
      <c r="CO57" s="200"/>
      <c r="CP57" s="200"/>
      <c r="CQ57" s="200"/>
      <c r="CR57" s="200"/>
      <c r="CS57" s="200"/>
      <c r="CT57" s="200"/>
      <c r="CU57" s="200"/>
      <c r="CV57" s="200"/>
      <c r="CW57" s="200"/>
      <c r="CX57" s="200"/>
      <c r="CY57" s="200"/>
      <c r="CZ57" s="200"/>
      <c r="DA57" s="200"/>
      <c r="DB57" s="200"/>
      <c r="DC57" s="200"/>
      <c r="DD57" s="200"/>
      <c r="DE57" s="200"/>
      <c r="DF57" s="200"/>
      <c r="DG57" s="200"/>
      <c r="DH57" s="200"/>
      <c r="DI57" s="200"/>
      <c r="DJ57" s="200"/>
      <c r="DK57" s="200"/>
      <c r="DL57" s="200"/>
      <c r="DM57" s="200"/>
      <c r="DN57" s="200"/>
      <c r="DO57" s="200"/>
      <c r="DP57" s="200"/>
      <c r="DQ57" s="200"/>
      <c r="DR57" s="200"/>
      <c r="DS57" s="200"/>
      <c r="DT57" s="200"/>
      <c r="DU57" s="200"/>
      <c r="DV57" s="200"/>
      <c r="DW57" s="200"/>
      <c r="DX57" s="200"/>
      <c r="DY57" s="200"/>
      <c r="DZ57" s="200"/>
      <c r="EA57" s="200"/>
      <c r="EB57" s="200"/>
      <c r="EC57" s="200"/>
      <c r="ED57" s="200"/>
      <c r="EE57" s="200"/>
      <c r="EF57" s="200"/>
      <c r="EG57" s="200"/>
      <c r="EH57" s="200"/>
      <c r="EI57" s="200"/>
      <c r="EJ57" s="200"/>
      <c r="EK57" s="200"/>
      <c r="EL57" s="200"/>
      <c r="EM57" s="200"/>
      <c r="EN57" s="200"/>
      <c r="EO57" s="200"/>
      <c r="EP57" s="200"/>
      <c r="EQ57" s="200"/>
      <c r="ER57" s="200"/>
      <c r="ES57" s="200"/>
      <c r="ET57" s="200"/>
      <c r="EU57" s="200"/>
      <c r="EV57" s="200"/>
      <c r="EW57" s="200"/>
      <c r="EX57" s="200"/>
      <c r="EY57" s="200"/>
      <c r="EZ57" s="200"/>
      <c r="FA57" s="200"/>
      <c r="FB57" s="200"/>
      <c r="FC57" s="200"/>
      <c r="FD57" s="200"/>
      <c r="FE57" s="200"/>
      <c r="FF57" s="200"/>
      <c r="FG57" s="200"/>
      <c r="FH57" s="200"/>
      <c r="FI57" s="200"/>
      <c r="FJ57" s="200"/>
      <c r="FK57" s="200"/>
      <c r="FL57" s="200"/>
      <c r="FM57" s="200"/>
      <c r="FN57" s="200"/>
      <c r="FO57" s="200"/>
      <c r="FP57" s="200"/>
      <c r="FQ57" s="200"/>
      <c r="FR57" s="200"/>
      <c r="FS57" s="200"/>
      <c r="FT57" s="200"/>
      <c r="FU57" s="200"/>
      <c r="FV57" s="200"/>
      <c r="FW57" s="200"/>
      <c r="FX57" s="200"/>
      <c r="FY57" s="200"/>
      <c r="FZ57" s="200"/>
      <c r="GA57" s="200"/>
      <c r="GB57" s="200"/>
      <c r="GC57" s="200"/>
      <c r="GD57" s="200"/>
      <c r="GE57" s="200"/>
      <c r="GF57" s="200"/>
      <c r="GG57" s="200"/>
      <c r="GH57" s="200"/>
      <c r="GI57" s="200"/>
      <c r="GJ57" s="200"/>
      <c r="GK57" s="200"/>
      <c r="GL57" s="200"/>
      <c r="GM57" s="200"/>
      <c r="GN57" s="200"/>
      <c r="GO57" s="200"/>
      <c r="GP57" s="200"/>
      <c r="GQ57" s="200"/>
      <c r="GR57" s="200"/>
      <c r="GS57" s="200"/>
      <c r="GT57" s="200"/>
      <c r="GU57" s="200"/>
      <c r="GV57" s="200"/>
      <c r="GW57" s="200"/>
      <c r="GX57" s="200"/>
      <c r="GY57" s="200"/>
      <c r="GZ57" s="200"/>
      <c r="HA57" s="200"/>
      <c r="HB57" s="200"/>
      <c r="HC57" s="200"/>
      <c r="HD57" s="200"/>
      <c r="HE57" s="200"/>
      <c r="HF57" s="200"/>
      <c r="HG57" s="200"/>
      <c r="HH57" s="200"/>
      <c r="HI57" s="200"/>
      <c r="HJ57" s="200"/>
      <c r="HK57" s="200"/>
      <c r="HL57" s="200"/>
      <c r="HM57" s="200"/>
      <c r="HN57" s="200"/>
      <c r="HO57" s="200"/>
      <c r="HP57" s="200"/>
      <c r="HQ57" s="200"/>
      <c r="HR57" s="200"/>
      <c r="HS57" s="200"/>
      <c r="HT57" s="200"/>
      <c r="HU57" s="200"/>
      <c r="HV57" s="200"/>
      <c r="HW57" s="200"/>
      <c r="HX57" s="200"/>
      <c r="HY57" s="200"/>
      <c r="HZ57" s="200"/>
      <c r="IA57" s="200"/>
      <c r="IB57" s="200"/>
      <c r="IC57" s="200"/>
      <c r="ID57" s="200"/>
      <c r="IE57" s="200"/>
      <c r="IF57" s="200"/>
      <c r="IG57" s="200"/>
      <c r="IH57" s="200"/>
      <c r="II57" s="200"/>
      <c r="IJ57" s="200"/>
      <c r="IK57" s="200"/>
      <c r="IL57" s="200"/>
      <c r="IM57" s="200"/>
      <c r="IN57" s="200"/>
      <c r="IO57" s="200"/>
      <c r="IP57" s="200"/>
      <c r="IQ57" s="200"/>
      <c r="IR57" s="200"/>
      <c r="IS57" s="200"/>
      <c r="IT57" s="200"/>
      <c r="IU57" s="200"/>
      <c r="IV57" s="200"/>
    </row>
    <row r="58" spans="1:256" ht="12" customHeight="1">
      <c r="A58" s="618"/>
      <c r="B58" s="342">
        <v>3</v>
      </c>
      <c r="C58" s="344" t="s">
        <v>108</v>
      </c>
      <c r="D58" s="219">
        <v>652762</v>
      </c>
      <c r="E58" s="343">
        <f t="shared" si="30"/>
        <v>8.33879555386533</v>
      </c>
      <c r="F58" s="343">
        <f aca="true" t="shared" si="33" ref="F58:F65">F57+E58</f>
        <v>28.97481136017531</v>
      </c>
      <c r="G58" s="344" t="s">
        <v>108</v>
      </c>
      <c r="H58" s="219">
        <v>246215</v>
      </c>
      <c r="I58" s="343">
        <f t="shared" si="31"/>
        <v>7.914722930853581</v>
      </c>
      <c r="J58" s="343">
        <f aca="true" t="shared" si="34" ref="J58:J65">J57+I58</f>
        <v>25.951509041907546</v>
      </c>
      <c r="K58" s="344" t="s">
        <v>150</v>
      </c>
      <c r="L58" s="219">
        <v>95701</v>
      </c>
      <c r="M58" s="343">
        <f t="shared" si="32"/>
        <v>9.317665798195293</v>
      </c>
      <c r="N58" s="343">
        <f aca="true" t="shared" si="35" ref="N58:N65">N57+M58</f>
        <v>30.558898326537445</v>
      </c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  <c r="CG58" s="200"/>
      <c r="CH58" s="200"/>
      <c r="CI58" s="200"/>
      <c r="CJ58" s="200"/>
      <c r="CK58" s="200"/>
      <c r="CL58" s="200"/>
      <c r="CM58" s="200"/>
      <c r="CN58" s="200"/>
      <c r="CO58" s="200"/>
      <c r="CP58" s="200"/>
      <c r="CQ58" s="200"/>
      <c r="CR58" s="200"/>
      <c r="CS58" s="200"/>
      <c r="CT58" s="200"/>
      <c r="CU58" s="200"/>
      <c r="CV58" s="200"/>
      <c r="CW58" s="200"/>
      <c r="CX58" s="200"/>
      <c r="CY58" s="200"/>
      <c r="CZ58" s="200"/>
      <c r="DA58" s="200"/>
      <c r="DB58" s="200"/>
      <c r="DC58" s="200"/>
      <c r="DD58" s="200"/>
      <c r="DE58" s="200"/>
      <c r="DF58" s="200"/>
      <c r="DG58" s="200"/>
      <c r="DH58" s="200"/>
      <c r="DI58" s="200"/>
      <c r="DJ58" s="200"/>
      <c r="DK58" s="200"/>
      <c r="DL58" s="200"/>
      <c r="DM58" s="200"/>
      <c r="DN58" s="200"/>
      <c r="DO58" s="200"/>
      <c r="DP58" s="200"/>
      <c r="DQ58" s="200"/>
      <c r="DR58" s="200"/>
      <c r="DS58" s="200"/>
      <c r="DT58" s="200"/>
      <c r="DU58" s="200"/>
      <c r="DV58" s="200"/>
      <c r="DW58" s="200"/>
      <c r="DX58" s="200"/>
      <c r="DY58" s="200"/>
      <c r="DZ58" s="200"/>
      <c r="EA58" s="200"/>
      <c r="EB58" s="200"/>
      <c r="EC58" s="200"/>
      <c r="ED58" s="200"/>
      <c r="EE58" s="200"/>
      <c r="EF58" s="200"/>
      <c r="EG58" s="200"/>
      <c r="EH58" s="200"/>
      <c r="EI58" s="200"/>
      <c r="EJ58" s="200"/>
      <c r="EK58" s="200"/>
      <c r="EL58" s="200"/>
      <c r="EM58" s="200"/>
      <c r="EN58" s="200"/>
      <c r="EO58" s="200"/>
      <c r="EP58" s="200"/>
      <c r="EQ58" s="200"/>
      <c r="ER58" s="200"/>
      <c r="ES58" s="200"/>
      <c r="ET58" s="200"/>
      <c r="EU58" s="200"/>
      <c r="EV58" s="200"/>
      <c r="EW58" s="200"/>
      <c r="EX58" s="200"/>
      <c r="EY58" s="200"/>
      <c r="EZ58" s="200"/>
      <c r="FA58" s="200"/>
      <c r="FB58" s="200"/>
      <c r="FC58" s="200"/>
      <c r="FD58" s="200"/>
      <c r="FE58" s="200"/>
      <c r="FF58" s="200"/>
      <c r="FG58" s="200"/>
      <c r="FH58" s="200"/>
      <c r="FI58" s="200"/>
      <c r="FJ58" s="200"/>
      <c r="FK58" s="200"/>
      <c r="FL58" s="200"/>
      <c r="FM58" s="200"/>
      <c r="FN58" s="200"/>
      <c r="FO58" s="200"/>
      <c r="FP58" s="200"/>
      <c r="FQ58" s="200"/>
      <c r="FR58" s="200"/>
      <c r="FS58" s="200"/>
      <c r="FT58" s="200"/>
      <c r="FU58" s="200"/>
      <c r="FV58" s="200"/>
      <c r="FW58" s="200"/>
      <c r="FX58" s="200"/>
      <c r="FY58" s="200"/>
      <c r="FZ58" s="200"/>
      <c r="GA58" s="200"/>
      <c r="GB58" s="200"/>
      <c r="GC58" s="200"/>
      <c r="GD58" s="200"/>
      <c r="GE58" s="200"/>
      <c r="GF58" s="200"/>
      <c r="GG58" s="200"/>
      <c r="GH58" s="200"/>
      <c r="GI58" s="200"/>
      <c r="GJ58" s="200"/>
      <c r="GK58" s="200"/>
      <c r="GL58" s="200"/>
      <c r="GM58" s="200"/>
      <c r="GN58" s="200"/>
      <c r="GO58" s="200"/>
      <c r="GP58" s="200"/>
      <c r="GQ58" s="200"/>
      <c r="GR58" s="200"/>
      <c r="GS58" s="200"/>
      <c r="GT58" s="200"/>
      <c r="GU58" s="200"/>
      <c r="GV58" s="200"/>
      <c r="GW58" s="200"/>
      <c r="GX58" s="200"/>
      <c r="GY58" s="200"/>
      <c r="GZ58" s="200"/>
      <c r="HA58" s="200"/>
      <c r="HB58" s="200"/>
      <c r="HC58" s="200"/>
      <c r="HD58" s="200"/>
      <c r="HE58" s="200"/>
      <c r="HF58" s="200"/>
      <c r="HG58" s="200"/>
      <c r="HH58" s="200"/>
      <c r="HI58" s="200"/>
      <c r="HJ58" s="200"/>
      <c r="HK58" s="200"/>
      <c r="HL58" s="200"/>
      <c r="HM58" s="200"/>
      <c r="HN58" s="200"/>
      <c r="HO58" s="200"/>
      <c r="HP58" s="200"/>
      <c r="HQ58" s="200"/>
      <c r="HR58" s="200"/>
      <c r="HS58" s="200"/>
      <c r="HT58" s="200"/>
      <c r="HU58" s="200"/>
      <c r="HV58" s="200"/>
      <c r="HW58" s="200"/>
      <c r="HX58" s="200"/>
      <c r="HY58" s="200"/>
      <c r="HZ58" s="200"/>
      <c r="IA58" s="200"/>
      <c r="IB58" s="200"/>
      <c r="IC58" s="200"/>
      <c r="ID58" s="200"/>
      <c r="IE58" s="200"/>
      <c r="IF58" s="200"/>
      <c r="IG58" s="200"/>
      <c r="IH58" s="200"/>
      <c r="II58" s="200"/>
      <c r="IJ58" s="200"/>
      <c r="IK58" s="200"/>
      <c r="IL58" s="200"/>
      <c r="IM58" s="200"/>
      <c r="IN58" s="200"/>
      <c r="IO58" s="200"/>
      <c r="IP58" s="200"/>
      <c r="IQ58" s="200"/>
      <c r="IR58" s="200"/>
      <c r="IS58" s="200"/>
      <c r="IT58" s="200"/>
      <c r="IU58" s="200"/>
      <c r="IV58" s="200"/>
    </row>
    <row r="59" spans="1:256" ht="12" customHeight="1">
      <c r="A59" s="618"/>
      <c r="B59" s="342">
        <v>4</v>
      </c>
      <c r="C59" s="344" t="s">
        <v>151</v>
      </c>
      <c r="D59" s="219">
        <v>353597</v>
      </c>
      <c r="E59" s="343">
        <f t="shared" si="30"/>
        <v>4.51707221232259</v>
      </c>
      <c r="F59" s="343">
        <f t="shared" si="33"/>
        <v>33.4918835724979</v>
      </c>
      <c r="G59" s="344" t="s">
        <v>151</v>
      </c>
      <c r="H59" s="219">
        <v>137409</v>
      </c>
      <c r="I59" s="343">
        <f t="shared" si="31"/>
        <v>4.417091416874113</v>
      </c>
      <c r="J59" s="343">
        <f t="shared" si="34"/>
        <v>30.368600458781657</v>
      </c>
      <c r="K59" s="344" t="s">
        <v>151</v>
      </c>
      <c r="L59" s="219">
        <v>45485</v>
      </c>
      <c r="M59" s="343">
        <f t="shared" si="32"/>
        <v>4.428522469262734</v>
      </c>
      <c r="N59" s="343">
        <f t="shared" si="35"/>
        <v>34.987420795800176</v>
      </c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0"/>
      <c r="AD59" s="200"/>
      <c r="AE59" s="200"/>
      <c r="AF59" s="200"/>
      <c r="AG59" s="200"/>
      <c r="AH59" s="200"/>
      <c r="AI59" s="200"/>
      <c r="AJ59" s="200"/>
      <c r="AK59" s="200"/>
      <c r="AL59" s="200"/>
      <c r="AM59" s="200"/>
      <c r="AN59" s="200"/>
      <c r="AO59" s="200"/>
      <c r="AP59" s="200"/>
      <c r="AQ59" s="200"/>
      <c r="AR59" s="200"/>
      <c r="AS59" s="200"/>
      <c r="AT59" s="200"/>
      <c r="AU59" s="200"/>
      <c r="AV59" s="200"/>
      <c r="AW59" s="200"/>
      <c r="AX59" s="200"/>
      <c r="AY59" s="200"/>
      <c r="AZ59" s="200"/>
      <c r="BA59" s="200"/>
      <c r="BB59" s="200"/>
      <c r="BC59" s="200"/>
      <c r="BD59" s="200"/>
      <c r="BE59" s="200"/>
      <c r="BF59" s="200"/>
      <c r="BG59" s="200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  <c r="CG59" s="200"/>
      <c r="CH59" s="200"/>
      <c r="CI59" s="200"/>
      <c r="CJ59" s="200"/>
      <c r="CK59" s="200"/>
      <c r="CL59" s="200"/>
      <c r="CM59" s="200"/>
      <c r="CN59" s="200"/>
      <c r="CO59" s="200"/>
      <c r="CP59" s="200"/>
      <c r="CQ59" s="200"/>
      <c r="CR59" s="200"/>
      <c r="CS59" s="200"/>
      <c r="CT59" s="200"/>
      <c r="CU59" s="200"/>
      <c r="CV59" s="200"/>
      <c r="CW59" s="200"/>
      <c r="CX59" s="200"/>
      <c r="CY59" s="200"/>
      <c r="CZ59" s="200"/>
      <c r="DA59" s="200"/>
      <c r="DB59" s="200"/>
      <c r="DC59" s="200"/>
      <c r="DD59" s="200"/>
      <c r="DE59" s="200"/>
      <c r="DF59" s="200"/>
      <c r="DG59" s="200"/>
      <c r="DH59" s="200"/>
      <c r="DI59" s="200"/>
      <c r="DJ59" s="200"/>
      <c r="DK59" s="200"/>
      <c r="DL59" s="200"/>
      <c r="DM59" s="200"/>
      <c r="DN59" s="200"/>
      <c r="DO59" s="200"/>
      <c r="DP59" s="200"/>
      <c r="DQ59" s="200"/>
      <c r="DR59" s="200"/>
      <c r="DS59" s="200"/>
      <c r="DT59" s="200"/>
      <c r="DU59" s="200"/>
      <c r="DV59" s="200"/>
      <c r="DW59" s="200"/>
      <c r="DX59" s="200"/>
      <c r="DY59" s="200"/>
      <c r="DZ59" s="200"/>
      <c r="EA59" s="200"/>
      <c r="EB59" s="200"/>
      <c r="EC59" s="200"/>
      <c r="ED59" s="200"/>
      <c r="EE59" s="200"/>
      <c r="EF59" s="200"/>
      <c r="EG59" s="200"/>
      <c r="EH59" s="200"/>
      <c r="EI59" s="200"/>
      <c r="EJ59" s="200"/>
      <c r="EK59" s="200"/>
      <c r="EL59" s="200"/>
      <c r="EM59" s="200"/>
      <c r="EN59" s="200"/>
      <c r="EO59" s="200"/>
      <c r="EP59" s="200"/>
      <c r="EQ59" s="200"/>
      <c r="ER59" s="200"/>
      <c r="ES59" s="200"/>
      <c r="ET59" s="200"/>
      <c r="EU59" s="200"/>
      <c r="EV59" s="200"/>
      <c r="EW59" s="200"/>
      <c r="EX59" s="200"/>
      <c r="EY59" s="200"/>
      <c r="EZ59" s="200"/>
      <c r="FA59" s="200"/>
      <c r="FB59" s="200"/>
      <c r="FC59" s="200"/>
      <c r="FD59" s="200"/>
      <c r="FE59" s="200"/>
      <c r="FF59" s="200"/>
      <c r="FG59" s="200"/>
      <c r="FH59" s="200"/>
      <c r="FI59" s="200"/>
      <c r="FJ59" s="200"/>
      <c r="FK59" s="200"/>
      <c r="FL59" s="200"/>
      <c r="FM59" s="200"/>
      <c r="FN59" s="200"/>
      <c r="FO59" s="200"/>
      <c r="FP59" s="200"/>
      <c r="FQ59" s="200"/>
      <c r="FR59" s="200"/>
      <c r="FS59" s="200"/>
      <c r="FT59" s="200"/>
      <c r="FU59" s="200"/>
      <c r="FV59" s="200"/>
      <c r="FW59" s="200"/>
      <c r="FX59" s="200"/>
      <c r="FY59" s="200"/>
      <c r="FZ59" s="200"/>
      <c r="GA59" s="200"/>
      <c r="GB59" s="200"/>
      <c r="GC59" s="200"/>
      <c r="GD59" s="200"/>
      <c r="GE59" s="200"/>
      <c r="GF59" s="200"/>
      <c r="GG59" s="200"/>
      <c r="GH59" s="200"/>
      <c r="GI59" s="200"/>
      <c r="GJ59" s="200"/>
      <c r="GK59" s="200"/>
      <c r="GL59" s="200"/>
      <c r="GM59" s="200"/>
      <c r="GN59" s="200"/>
      <c r="GO59" s="200"/>
      <c r="GP59" s="200"/>
      <c r="GQ59" s="200"/>
      <c r="GR59" s="200"/>
      <c r="GS59" s="200"/>
      <c r="GT59" s="200"/>
      <c r="GU59" s="200"/>
      <c r="GV59" s="200"/>
      <c r="GW59" s="200"/>
      <c r="GX59" s="200"/>
      <c r="GY59" s="200"/>
      <c r="GZ59" s="200"/>
      <c r="HA59" s="200"/>
      <c r="HB59" s="200"/>
      <c r="HC59" s="200"/>
      <c r="HD59" s="200"/>
      <c r="HE59" s="200"/>
      <c r="HF59" s="200"/>
      <c r="HG59" s="200"/>
      <c r="HH59" s="200"/>
      <c r="HI59" s="200"/>
      <c r="HJ59" s="200"/>
      <c r="HK59" s="200"/>
      <c r="HL59" s="200"/>
      <c r="HM59" s="200"/>
      <c r="HN59" s="200"/>
      <c r="HO59" s="200"/>
      <c r="HP59" s="200"/>
      <c r="HQ59" s="200"/>
      <c r="HR59" s="200"/>
      <c r="HS59" s="200"/>
      <c r="HT59" s="200"/>
      <c r="HU59" s="200"/>
      <c r="HV59" s="200"/>
      <c r="HW59" s="200"/>
      <c r="HX59" s="200"/>
      <c r="HY59" s="200"/>
      <c r="HZ59" s="200"/>
      <c r="IA59" s="200"/>
      <c r="IB59" s="200"/>
      <c r="IC59" s="200"/>
      <c r="ID59" s="200"/>
      <c r="IE59" s="200"/>
      <c r="IF59" s="200"/>
      <c r="IG59" s="200"/>
      <c r="IH59" s="200"/>
      <c r="II59" s="200"/>
      <c r="IJ59" s="200"/>
      <c r="IK59" s="200"/>
      <c r="IL59" s="200"/>
      <c r="IM59" s="200"/>
      <c r="IN59" s="200"/>
      <c r="IO59" s="200"/>
      <c r="IP59" s="200"/>
      <c r="IQ59" s="200"/>
      <c r="IR59" s="200"/>
      <c r="IS59" s="200"/>
      <c r="IT59" s="200"/>
      <c r="IU59" s="200"/>
      <c r="IV59" s="200"/>
    </row>
    <row r="60" spans="1:256" ht="12" customHeight="1">
      <c r="A60" s="618"/>
      <c r="B60" s="342">
        <v>5</v>
      </c>
      <c r="C60" s="344" t="s">
        <v>160</v>
      </c>
      <c r="D60" s="219">
        <v>317153</v>
      </c>
      <c r="E60" s="343">
        <f t="shared" si="30"/>
        <v>4.051513455585728</v>
      </c>
      <c r="F60" s="343">
        <f t="shared" si="33"/>
        <v>37.543397028083625</v>
      </c>
      <c r="G60" s="344" t="s">
        <v>160</v>
      </c>
      <c r="H60" s="219">
        <v>131300</v>
      </c>
      <c r="I60" s="343">
        <f t="shared" si="31"/>
        <v>4.220714094677722</v>
      </c>
      <c r="J60" s="343">
        <f t="shared" si="34"/>
        <v>34.58931455345938</v>
      </c>
      <c r="K60" s="344" t="s">
        <v>154</v>
      </c>
      <c r="L60" s="219">
        <v>41091</v>
      </c>
      <c r="M60" s="343">
        <f t="shared" si="32"/>
        <v>4.000712691754974</v>
      </c>
      <c r="N60" s="343">
        <f t="shared" si="35"/>
        <v>38.98813348755515</v>
      </c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  <c r="BF60" s="200"/>
      <c r="BG60" s="200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  <c r="CG60" s="200"/>
      <c r="CH60" s="200"/>
      <c r="CI60" s="200"/>
      <c r="CJ60" s="200"/>
      <c r="CK60" s="200"/>
      <c r="CL60" s="200"/>
      <c r="CM60" s="200"/>
      <c r="CN60" s="200"/>
      <c r="CO60" s="200"/>
      <c r="CP60" s="200"/>
      <c r="CQ60" s="200"/>
      <c r="CR60" s="200"/>
      <c r="CS60" s="200"/>
      <c r="CT60" s="200"/>
      <c r="CU60" s="200"/>
      <c r="CV60" s="200"/>
      <c r="CW60" s="200"/>
      <c r="CX60" s="200"/>
      <c r="CY60" s="200"/>
      <c r="CZ60" s="200"/>
      <c r="DA60" s="200"/>
      <c r="DB60" s="200"/>
      <c r="DC60" s="200"/>
      <c r="DD60" s="200"/>
      <c r="DE60" s="200"/>
      <c r="DF60" s="200"/>
      <c r="DG60" s="200"/>
      <c r="DH60" s="200"/>
      <c r="DI60" s="200"/>
      <c r="DJ60" s="200"/>
      <c r="DK60" s="200"/>
      <c r="DL60" s="200"/>
      <c r="DM60" s="200"/>
      <c r="DN60" s="200"/>
      <c r="DO60" s="200"/>
      <c r="DP60" s="200"/>
      <c r="DQ60" s="200"/>
      <c r="DR60" s="200"/>
      <c r="DS60" s="200"/>
      <c r="DT60" s="200"/>
      <c r="DU60" s="200"/>
      <c r="DV60" s="200"/>
      <c r="DW60" s="200"/>
      <c r="DX60" s="200"/>
      <c r="DY60" s="200"/>
      <c r="DZ60" s="200"/>
      <c r="EA60" s="200"/>
      <c r="EB60" s="200"/>
      <c r="EC60" s="200"/>
      <c r="ED60" s="200"/>
      <c r="EE60" s="200"/>
      <c r="EF60" s="200"/>
      <c r="EG60" s="200"/>
      <c r="EH60" s="200"/>
      <c r="EI60" s="200"/>
      <c r="EJ60" s="200"/>
      <c r="EK60" s="200"/>
      <c r="EL60" s="200"/>
      <c r="EM60" s="200"/>
      <c r="EN60" s="200"/>
      <c r="EO60" s="200"/>
      <c r="EP60" s="200"/>
      <c r="EQ60" s="200"/>
      <c r="ER60" s="200"/>
      <c r="ES60" s="200"/>
      <c r="ET60" s="200"/>
      <c r="EU60" s="200"/>
      <c r="EV60" s="200"/>
      <c r="EW60" s="200"/>
      <c r="EX60" s="200"/>
      <c r="EY60" s="200"/>
      <c r="EZ60" s="200"/>
      <c r="FA60" s="200"/>
      <c r="FB60" s="200"/>
      <c r="FC60" s="200"/>
      <c r="FD60" s="200"/>
      <c r="FE60" s="200"/>
      <c r="FF60" s="200"/>
      <c r="FG60" s="200"/>
      <c r="FH60" s="200"/>
      <c r="FI60" s="200"/>
      <c r="FJ60" s="200"/>
      <c r="FK60" s="200"/>
      <c r="FL60" s="200"/>
      <c r="FM60" s="200"/>
      <c r="FN60" s="200"/>
      <c r="FO60" s="200"/>
      <c r="FP60" s="200"/>
      <c r="FQ60" s="200"/>
      <c r="FR60" s="200"/>
      <c r="FS60" s="200"/>
      <c r="FT60" s="200"/>
      <c r="FU60" s="200"/>
      <c r="FV60" s="200"/>
      <c r="FW60" s="200"/>
      <c r="FX60" s="200"/>
      <c r="FY60" s="200"/>
      <c r="FZ60" s="200"/>
      <c r="GA60" s="200"/>
      <c r="GB60" s="200"/>
      <c r="GC60" s="200"/>
      <c r="GD60" s="200"/>
      <c r="GE60" s="200"/>
      <c r="GF60" s="200"/>
      <c r="GG60" s="200"/>
      <c r="GH60" s="200"/>
      <c r="GI60" s="200"/>
      <c r="GJ60" s="200"/>
      <c r="GK60" s="200"/>
      <c r="GL60" s="200"/>
      <c r="GM60" s="200"/>
      <c r="GN60" s="200"/>
      <c r="GO60" s="200"/>
      <c r="GP60" s="200"/>
      <c r="GQ60" s="200"/>
      <c r="GR60" s="200"/>
      <c r="GS60" s="200"/>
      <c r="GT60" s="200"/>
      <c r="GU60" s="200"/>
      <c r="GV60" s="200"/>
      <c r="GW60" s="200"/>
      <c r="GX60" s="200"/>
      <c r="GY60" s="200"/>
      <c r="GZ60" s="200"/>
      <c r="HA60" s="200"/>
      <c r="HB60" s="200"/>
      <c r="HC60" s="200"/>
      <c r="HD60" s="200"/>
      <c r="HE60" s="200"/>
      <c r="HF60" s="200"/>
      <c r="HG60" s="200"/>
      <c r="HH60" s="200"/>
      <c r="HI60" s="200"/>
      <c r="HJ60" s="200"/>
      <c r="HK60" s="200"/>
      <c r="HL60" s="200"/>
      <c r="HM60" s="200"/>
      <c r="HN60" s="200"/>
      <c r="HO60" s="200"/>
      <c r="HP60" s="200"/>
      <c r="HQ60" s="200"/>
      <c r="HR60" s="200"/>
      <c r="HS60" s="200"/>
      <c r="HT60" s="200"/>
      <c r="HU60" s="200"/>
      <c r="HV60" s="200"/>
      <c r="HW60" s="200"/>
      <c r="HX60" s="200"/>
      <c r="HY60" s="200"/>
      <c r="HZ60" s="200"/>
      <c r="IA60" s="200"/>
      <c r="IB60" s="200"/>
      <c r="IC60" s="200"/>
      <c r="ID60" s="200"/>
      <c r="IE60" s="200"/>
      <c r="IF60" s="200"/>
      <c r="IG60" s="200"/>
      <c r="IH60" s="200"/>
      <c r="II60" s="200"/>
      <c r="IJ60" s="200"/>
      <c r="IK60" s="200"/>
      <c r="IL60" s="200"/>
      <c r="IM60" s="200"/>
      <c r="IN60" s="200"/>
      <c r="IO60" s="200"/>
      <c r="IP60" s="200"/>
      <c r="IQ60" s="200"/>
      <c r="IR60" s="200"/>
      <c r="IS60" s="200"/>
      <c r="IT60" s="200"/>
      <c r="IU60" s="200"/>
      <c r="IV60" s="200"/>
    </row>
    <row r="61" spans="1:256" ht="12" customHeight="1">
      <c r="A61" s="618"/>
      <c r="B61" s="342">
        <v>6</v>
      </c>
      <c r="C61" s="344" t="s">
        <v>152</v>
      </c>
      <c r="D61" s="219">
        <v>249527</v>
      </c>
      <c r="E61" s="343">
        <f t="shared" si="30"/>
        <v>3.1876160655328496</v>
      </c>
      <c r="F61" s="343">
        <f t="shared" si="33"/>
        <v>40.731013093616475</v>
      </c>
      <c r="G61" s="344" t="s">
        <v>154</v>
      </c>
      <c r="H61" s="219">
        <v>111100</v>
      </c>
      <c r="I61" s="343">
        <f t="shared" si="31"/>
        <v>3.5713734647273028</v>
      </c>
      <c r="J61" s="343">
        <f t="shared" si="34"/>
        <v>38.16068801818668</v>
      </c>
      <c r="K61" s="344" t="s">
        <v>152</v>
      </c>
      <c r="L61" s="219">
        <v>29819</v>
      </c>
      <c r="M61" s="343">
        <f t="shared" si="32"/>
        <v>2.9032452789039347</v>
      </c>
      <c r="N61" s="343">
        <f t="shared" si="35"/>
        <v>41.891378766459084</v>
      </c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  <c r="CG61" s="200"/>
      <c r="CH61" s="200"/>
      <c r="CI61" s="200"/>
      <c r="CJ61" s="200"/>
      <c r="CK61" s="200"/>
      <c r="CL61" s="200"/>
      <c r="CM61" s="200"/>
      <c r="CN61" s="200"/>
      <c r="CO61" s="200"/>
      <c r="CP61" s="200"/>
      <c r="CQ61" s="200"/>
      <c r="CR61" s="200"/>
      <c r="CS61" s="200"/>
      <c r="CT61" s="200"/>
      <c r="CU61" s="200"/>
      <c r="CV61" s="200"/>
      <c r="CW61" s="200"/>
      <c r="CX61" s="200"/>
      <c r="CY61" s="200"/>
      <c r="CZ61" s="200"/>
      <c r="DA61" s="200"/>
      <c r="DB61" s="200"/>
      <c r="DC61" s="200"/>
      <c r="DD61" s="200"/>
      <c r="DE61" s="200"/>
      <c r="DF61" s="200"/>
      <c r="DG61" s="200"/>
      <c r="DH61" s="200"/>
      <c r="DI61" s="200"/>
      <c r="DJ61" s="200"/>
      <c r="DK61" s="200"/>
      <c r="DL61" s="200"/>
      <c r="DM61" s="200"/>
      <c r="DN61" s="200"/>
      <c r="DO61" s="200"/>
      <c r="DP61" s="200"/>
      <c r="DQ61" s="200"/>
      <c r="DR61" s="200"/>
      <c r="DS61" s="200"/>
      <c r="DT61" s="200"/>
      <c r="DU61" s="200"/>
      <c r="DV61" s="200"/>
      <c r="DW61" s="200"/>
      <c r="DX61" s="200"/>
      <c r="DY61" s="200"/>
      <c r="DZ61" s="200"/>
      <c r="EA61" s="200"/>
      <c r="EB61" s="200"/>
      <c r="EC61" s="200"/>
      <c r="ED61" s="200"/>
      <c r="EE61" s="200"/>
      <c r="EF61" s="200"/>
      <c r="EG61" s="200"/>
      <c r="EH61" s="200"/>
      <c r="EI61" s="200"/>
      <c r="EJ61" s="200"/>
      <c r="EK61" s="200"/>
      <c r="EL61" s="200"/>
      <c r="EM61" s="200"/>
      <c r="EN61" s="200"/>
      <c r="EO61" s="200"/>
      <c r="EP61" s="200"/>
      <c r="EQ61" s="200"/>
      <c r="ER61" s="200"/>
      <c r="ES61" s="200"/>
      <c r="ET61" s="200"/>
      <c r="EU61" s="200"/>
      <c r="EV61" s="200"/>
      <c r="EW61" s="200"/>
      <c r="EX61" s="200"/>
      <c r="EY61" s="200"/>
      <c r="EZ61" s="200"/>
      <c r="FA61" s="200"/>
      <c r="FB61" s="200"/>
      <c r="FC61" s="200"/>
      <c r="FD61" s="200"/>
      <c r="FE61" s="200"/>
      <c r="FF61" s="200"/>
      <c r="FG61" s="200"/>
      <c r="FH61" s="200"/>
      <c r="FI61" s="200"/>
      <c r="FJ61" s="200"/>
      <c r="FK61" s="200"/>
      <c r="FL61" s="200"/>
      <c r="FM61" s="200"/>
      <c r="FN61" s="200"/>
      <c r="FO61" s="200"/>
      <c r="FP61" s="200"/>
      <c r="FQ61" s="200"/>
      <c r="FR61" s="200"/>
      <c r="FS61" s="200"/>
      <c r="FT61" s="200"/>
      <c r="FU61" s="200"/>
      <c r="FV61" s="200"/>
      <c r="FW61" s="200"/>
      <c r="FX61" s="200"/>
      <c r="FY61" s="200"/>
      <c r="FZ61" s="200"/>
      <c r="GA61" s="200"/>
      <c r="GB61" s="200"/>
      <c r="GC61" s="200"/>
      <c r="GD61" s="200"/>
      <c r="GE61" s="200"/>
      <c r="GF61" s="200"/>
      <c r="GG61" s="200"/>
      <c r="GH61" s="200"/>
      <c r="GI61" s="200"/>
      <c r="GJ61" s="200"/>
      <c r="GK61" s="200"/>
      <c r="GL61" s="200"/>
      <c r="GM61" s="200"/>
      <c r="GN61" s="200"/>
      <c r="GO61" s="200"/>
      <c r="GP61" s="200"/>
      <c r="GQ61" s="200"/>
      <c r="GR61" s="200"/>
      <c r="GS61" s="200"/>
      <c r="GT61" s="200"/>
      <c r="GU61" s="200"/>
      <c r="GV61" s="200"/>
      <c r="GW61" s="200"/>
      <c r="GX61" s="200"/>
      <c r="GY61" s="200"/>
      <c r="GZ61" s="200"/>
      <c r="HA61" s="200"/>
      <c r="HB61" s="200"/>
      <c r="HC61" s="200"/>
      <c r="HD61" s="200"/>
      <c r="HE61" s="200"/>
      <c r="HF61" s="200"/>
      <c r="HG61" s="200"/>
      <c r="HH61" s="200"/>
      <c r="HI61" s="200"/>
      <c r="HJ61" s="200"/>
      <c r="HK61" s="200"/>
      <c r="HL61" s="200"/>
      <c r="HM61" s="200"/>
      <c r="HN61" s="200"/>
      <c r="HO61" s="200"/>
      <c r="HP61" s="200"/>
      <c r="HQ61" s="200"/>
      <c r="HR61" s="200"/>
      <c r="HS61" s="200"/>
      <c r="HT61" s="200"/>
      <c r="HU61" s="200"/>
      <c r="HV61" s="200"/>
      <c r="HW61" s="200"/>
      <c r="HX61" s="200"/>
      <c r="HY61" s="200"/>
      <c r="HZ61" s="200"/>
      <c r="IA61" s="200"/>
      <c r="IB61" s="200"/>
      <c r="IC61" s="200"/>
      <c r="ID61" s="200"/>
      <c r="IE61" s="200"/>
      <c r="IF61" s="200"/>
      <c r="IG61" s="200"/>
      <c r="IH61" s="200"/>
      <c r="II61" s="200"/>
      <c r="IJ61" s="200"/>
      <c r="IK61" s="200"/>
      <c r="IL61" s="200"/>
      <c r="IM61" s="200"/>
      <c r="IN61" s="200"/>
      <c r="IO61" s="200"/>
      <c r="IP61" s="200"/>
      <c r="IQ61" s="200"/>
      <c r="IR61" s="200"/>
      <c r="IS61" s="200"/>
      <c r="IT61" s="200"/>
      <c r="IU61" s="200"/>
      <c r="IV61" s="200"/>
    </row>
    <row r="62" spans="1:256" ht="12" customHeight="1">
      <c r="A62" s="618"/>
      <c r="B62" s="342">
        <v>7</v>
      </c>
      <c r="C62" s="344" t="s">
        <v>114</v>
      </c>
      <c r="D62" s="219">
        <v>207070</v>
      </c>
      <c r="E62" s="343">
        <f t="shared" si="30"/>
        <v>2.6452434353392107</v>
      </c>
      <c r="F62" s="343">
        <f t="shared" si="33"/>
        <v>43.376256528955686</v>
      </c>
      <c r="G62" s="344" t="s">
        <v>152</v>
      </c>
      <c r="H62" s="219">
        <v>92410</v>
      </c>
      <c r="I62" s="343">
        <f t="shared" si="31"/>
        <v>2.9705726541444646</v>
      </c>
      <c r="J62" s="343">
        <f t="shared" si="34"/>
        <v>41.131260672331145</v>
      </c>
      <c r="K62" s="344" t="s">
        <v>153</v>
      </c>
      <c r="L62" s="219">
        <v>25472</v>
      </c>
      <c r="M62" s="343">
        <f t="shared" si="32"/>
        <v>2.4800115276917745</v>
      </c>
      <c r="N62" s="343">
        <f t="shared" si="35"/>
        <v>44.37139029415086</v>
      </c>
      <c r="O62" s="200"/>
      <c r="P62" s="200"/>
      <c r="Q62" s="200"/>
      <c r="R62" s="200"/>
      <c r="S62" s="200"/>
      <c r="T62" s="200"/>
      <c r="U62" s="200"/>
      <c r="V62" s="200"/>
      <c r="W62" s="200"/>
      <c r="X62" s="200"/>
      <c r="Y62" s="200"/>
      <c r="Z62" s="200"/>
      <c r="AA62" s="200"/>
      <c r="AB62" s="200"/>
      <c r="AC62" s="200"/>
      <c r="AD62" s="200"/>
      <c r="AE62" s="200"/>
      <c r="AF62" s="200"/>
      <c r="AG62" s="200"/>
      <c r="AH62" s="200"/>
      <c r="AI62" s="200"/>
      <c r="AJ62" s="200"/>
      <c r="AK62" s="200"/>
      <c r="AL62" s="200"/>
      <c r="AM62" s="200"/>
      <c r="AN62" s="200"/>
      <c r="AO62" s="200"/>
      <c r="AP62" s="200"/>
      <c r="AQ62" s="200"/>
      <c r="AR62" s="200"/>
      <c r="AS62" s="200"/>
      <c r="AT62" s="200"/>
      <c r="AU62" s="200"/>
      <c r="AV62" s="200"/>
      <c r="AW62" s="200"/>
      <c r="AX62" s="200"/>
      <c r="AY62" s="200"/>
      <c r="AZ62" s="200"/>
      <c r="BA62" s="200"/>
      <c r="BB62" s="200"/>
      <c r="BC62" s="200"/>
      <c r="BD62" s="200"/>
      <c r="BE62" s="200"/>
      <c r="BF62" s="200"/>
      <c r="BG62" s="200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00"/>
      <c r="BZ62" s="200"/>
      <c r="CA62" s="200"/>
      <c r="CB62" s="200"/>
      <c r="CC62" s="200"/>
      <c r="CD62" s="200"/>
      <c r="CE62" s="200"/>
      <c r="CF62" s="200"/>
      <c r="CG62" s="200"/>
      <c r="CH62" s="200"/>
      <c r="CI62" s="200"/>
      <c r="CJ62" s="200"/>
      <c r="CK62" s="200"/>
      <c r="CL62" s="200"/>
      <c r="CM62" s="200"/>
      <c r="CN62" s="200"/>
      <c r="CO62" s="200"/>
      <c r="CP62" s="200"/>
      <c r="CQ62" s="200"/>
      <c r="CR62" s="200"/>
      <c r="CS62" s="200"/>
      <c r="CT62" s="200"/>
      <c r="CU62" s="200"/>
      <c r="CV62" s="200"/>
      <c r="CW62" s="200"/>
      <c r="CX62" s="200"/>
      <c r="CY62" s="200"/>
      <c r="CZ62" s="200"/>
      <c r="DA62" s="200"/>
      <c r="DB62" s="200"/>
      <c r="DC62" s="200"/>
      <c r="DD62" s="200"/>
      <c r="DE62" s="200"/>
      <c r="DF62" s="200"/>
      <c r="DG62" s="200"/>
      <c r="DH62" s="200"/>
      <c r="DI62" s="200"/>
      <c r="DJ62" s="200"/>
      <c r="DK62" s="200"/>
      <c r="DL62" s="200"/>
      <c r="DM62" s="200"/>
      <c r="DN62" s="200"/>
      <c r="DO62" s="200"/>
      <c r="DP62" s="200"/>
      <c r="DQ62" s="200"/>
      <c r="DR62" s="200"/>
      <c r="DS62" s="200"/>
      <c r="DT62" s="200"/>
      <c r="DU62" s="200"/>
      <c r="DV62" s="200"/>
      <c r="DW62" s="200"/>
      <c r="DX62" s="200"/>
      <c r="DY62" s="200"/>
      <c r="DZ62" s="200"/>
      <c r="EA62" s="200"/>
      <c r="EB62" s="200"/>
      <c r="EC62" s="200"/>
      <c r="ED62" s="200"/>
      <c r="EE62" s="200"/>
      <c r="EF62" s="200"/>
      <c r="EG62" s="200"/>
      <c r="EH62" s="200"/>
      <c r="EI62" s="200"/>
      <c r="EJ62" s="200"/>
      <c r="EK62" s="200"/>
      <c r="EL62" s="200"/>
      <c r="EM62" s="200"/>
      <c r="EN62" s="200"/>
      <c r="EO62" s="200"/>
      <c r="EP62" s="200"/>
      <c r="EQ62" s="200"/>
      <c r="ER62" s="200"/>
      <c r="ES62" s="200"/>
      <c r="ET62" s="200"/>
      <c r="EU62" s="200"/>
      <c r="EV62" s="200"/>
      <c r="EW62" s="200"/>
      <c r="EX62" s="200"/>
      <c r="EY62" s="200"/>
      <c r="EZ62" s="200"/>
      <c r="FA62" s="200"/>
      <c r="FB62" s="200"/>
      <c r="FC62" s="200"/>
      <c r="FD62" s="200"/>
      <c r="FE62" s="200"/>
      <c r="FF62" s="200"/>
      <c r="FG62" s="200"/>
      <c r="FH62" s="200"/>
      <c r="FI62" s="200"/>
      <c r="FJ62" s="200"/>
      <c r="FK62" s="200"/>
      <c r="FL62" s="200"/>
      <c r="FM62" s="200"/>
      <c r="FN62" s="200"/>
      <c r="FO62" s="200"/>
      <c r="FP62" s="200"/>
      <c r="FQ62" s="200"/>
      <c r="FR62" s="200"/>
      <c r="FS62" s="200"/>
      <c r="FT62" s="200"/>
      <c r="FU62" s="200"/>
      <c r="FV62" s="200"/>
      <c r="FW62" s="200"/>
      <c r="FX62" s="200"/>
      <c r="FY62" s="200"/>
      <c r="FZ62" s="200"/>
      <c r="GA62" s="200"/>
      <c r="GB62" s="200"/>
      <c r="GC62" s="200"/>
      <c r="GD62" s="200"/>
      <c r="GE62" s="200"/>
      <c r="GF62" s="200"/>
      <c r="GG62" s="200"/>
      <c r="GH62" s="200"/>
      <c r="GI62" s="200"/>
      <c r="GJ62" s="200"/>
      <c r="GK62" s="200"/>
      <c r="GL62" s="200"/>
      <c r="GM62" s="200"/>
      <c r="GN62" s="200"/>
      <c r="GO62" s="200"/>
      <c r="GP62" s="200"/>
      <c r="GQ62" s="200"/>
      <c r="GR62" s="200"/>
      <c r="GS62" s="200"/>
      <c r="GT62" s="200"/>
      <c r="GU62" s="200"/>
      <c r="GV62" s="200"/>
      <c r="GW62" s="200"/>
      <c r="GX62" s="200"/>
      <c r="GY62" s="200"/>
      <c r="GZ62" s="200"/>
      <c r="HA62" s="200"/>
      <c r="HB62" s="200"/>
      <c r="HC62" s="200"/>
      <c r="HD62" s="200"/>
      <c r="HE62" s="200"/>
      <c r="HF62" s="200"/>
      <c r="HG62" s="200"/>
      <c r="HH62" s="200"/>
      <c r="HI62" s="200"/>
      <c r="HJ62" s="200"/>
      <c r="HK62" s="200"/>
      <c r="HL62" s="200"/>
      <c r="HM62" s="200"/>
      <c r="HN62" s="200"/>
      <c r="HO62" s="200"/>
      <c r="HP62" s="200"/>
      <c r="HQ62" s="200"/>
      <c r="HR62" s="200"/>
      <c r="HS62" s="200"/>
      <c r="HT62" s="200"/>
      <c r="HU62" s="200"/>
      <c r="HV62" s="200"/>
      <c r="HW62" s="200"/>
      <c r="HX62" s="200"/>
      <c r="HY62" s="200"/>
      <c r="HZ62" s="200"/>
      <c r="IA62" s="200"/>
      <c r="IB62" s="200"/>
      <c r="IC62" s="200"/>
      <c r="ID62" s="200"/>
      <c r="IE62" s="200"/>
      <c r="IF62" s="200"/>
      <c r="IG62" s="200"/>
      <c r="IH62" s="200"/>
      <c r="II62" s="200"/>
      <c r="IJ62" s="200"/>
      <c r="IK62" s="200"/>
      <c r="IL62" s="200"/>
      <c r="IM62" s="200"/>
      <c r="IN62" s="200"/>
      <c r="IO62" s="200"/>
      <c r="IP62" s="200"/>
      <c r="IQ62" s="200"/>
      <c r="IR62" s="200"/>
      <c r="IS62" s="200"/>
      <c r="IT62" s="200"/>
      <c r="IU62" s="200"/>
      <c r="IV62" s="200"/>
    </row>
    <row r="63" spans="1:256" ht="12" customHeight="1">
      <c r="A63" s="618"/>
      <c r="B63" s="342">
        <v>8</v>
      </c>
      <c r="C63" s="344" t="s">
        <v>154</v>
      </c>
      <c r="D63" s="219">
        <v>182816</v>
      </c>
      <c r="E63" s="343">
        <f t="shared" si="30"/>
        <v>2.335407465470484</v>
      </c>
      <c r="F63" s="343">
        <f t="shared" si="33"/>
        <v>45.71166399442617</v>
      </c>
      <c r="G63" s="344" t="s">
        <v>114</v>
      </c>
      <c r="H63" s="219">
        <v>80715</v>
      </c>
      <c r="I63" s="343">
        <f t="shared" si="31"/>
        <v>2.5946301458637646</v>
      </c>
      <c r="J63" s="343">
        <f t="shared" si="34"/>
        <v>43.72589081819491</v>
      </c>
      <c r="K63" s="344" t="s">
        <v>163</v>
      </c>
      <c r="L63" s="219">
        <v>23865</v>
      </c>
      <c r="M63" s="343">
        <f t="shared" si="32"/>
        <v>2.323550373286911</v>
      </c>
      <c r="N63" s="343">
        <f t="shared" si="35"/>
        <v>46.69494066743777</v>
      </c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  <c r="CG63" s="200"/>
      <c r="CH63" s="200"/>
      <c r="CI63" s="200"/>
      <c r="CJ63" s="200"/>
      <c r="CK63" s="200"/>
      <c r="CL63" s="200"/>
      <c r="CM63" s="200"/>
      <c r="CN63" s="200"/>
      <c r="CO63" s="200"/>
      <c r="CP63" s="200"/>
      <c r="CQ63" s="200"/>
      <c r="CR63" s="200"/>
      <c r="CS63" s="200"/>
      <c r="CT63" s="200"/>
      <c r="CU63" s="200"/>
      <c r="CV63" s="200"/>
      <c r="CW63" s="200"/>
      <c r="CX63" s="200"/>
      <c r="CY63" s="200"/>
      <c r="CZ63" s="200"/>
      <c r="DA63" s="200"/>
      <c r="DB63" s="200"/>
      <c r="DC63" s="200"/>
      <c r="DD63" s="200"/>
      <c r="DE63" s="200"/>
      <c r="DF63" s="200"/>
      <c r="DG63" s="200"/>
      <c r="DH63" s="200"/>
      <c r="DI63" s="200"/>
      <c r="DJ63" s="200"/>
      <c r="DK63" s="200"/>
      <c r="DL63" s="200"/>
      <c r="DM63" s="200"/>
      <c r="DN63" s="200"/>
      <c r="DO63" s="200"/>
      <c r="DP63" s="200"/>
      <c r="DQ63" s="200"/>
      <c r="DR63" s="200"/>
      <c r="DS63" s="200"/>
      <c r="DT63" s="200"/>
      <c r="DU63" s="200"/>
      <c r="DV63" s="200"/>
      <c r="DW63" s="200"/>
      <c r="DX63" s="200"/>
      <c r="DY63" s="200"/>
      <c r="DZ63" s="200"/>
      <c r="EA63" s="200"/>
      <c r="EB63" s="200"/>
      <c r="EC63" s="200"/>
      <c r="ED63" s="200"/>
      <c r="EE63" s="200"/>
      <c r="EF63" s="200"/>
      <c r="EG63" s="200"/>
      <c r="EH63" s="200"/>
      <c r="EI63" s="200"/>
      <c r="EJ63" s="200"/>
      <c r="EK63" s="200"/>
      <c r="EL63" s="200"/>
      <c r="EM63" s="200"/>
      <c r="EN63" s="200"/>
      <c r="EO63" s="200"/>
      <c r="EP63" s="200"/>
      <c r="EQ63" s="200"/>
      <c r="ER63" s="200"/>
      <c r="ES63" s="200"/>
      <c r="ET63" s="200"/>
      <c r="EU63" s="200"/>
      <c r="EV63" s="200"/>
      <c r="EW63" s="200"/>
      <c r="EX63" s="200"/>
      <c r="EY63" s="200"/>
      <c r="EZ63" s="200"/>
      <c r="FA63" s="200"/>
      <c r="FB63" s="200"/>
      <c r="FC63" s="200"/>
      <c r="FD63" s="200"/>
      <c r="FE63" s="200"/>
      <c r="FF63" s="200"/>
      <c r="FG63" s="200"/>
      <c r="FH63" s="200"/>
      <c r="FI63" s="200"/>
      <c r="FJ63" s="200"/>
      <c r="FK63" s="200"/>
      <c r="FL63" s="200"/>
      <c r="FM63" s="200"/>
      <c r="FN63" s="200"/>
      <c r="FO63" s="200"/>
      <c r="FP63" s="200"/>
      <c r="FQ63" s="200"/>
      <c r="FR63" s="200"/>
      <c r="FS63" s="200"/>
      <c r="FT63" s="200"/>
      <c r="FU63" s="200"/>
      <c r="FV63" s="200"/>
      <c r="FW63" s="200"/>
      <c r="FX63" s="200"/>
      <c r="FY63" s="200"/>
      <c r="FZ63" s="200"/>
      <c r="GA63" s="200"/>
      <c r="GB63" s="200"/>
      <c r="GC63" s="200"/>
      <c r="GD63" s="200"/>
      <c r="GE63" s="200"/>
      <c r="GF63" s="200"/>
      <c r="GG63" s="200"/>
      <c r="GH63" s="200"/>
      <c r="GI63" s="200"/>
      <c r="GJ63" s="200"/>
      <c r="GK63" s="200"/>
      <c r="GL63" s="200"/>
      <c r="GM63" s="200"/>
      <c r="GN63" s="200"/>
      <c r="GO63" s="200"/>
      <c r="GP63" s="200"/>
      <c r="GQ63" s="200"/>
      <c r="GR63" s="200"/>
      <c r="GS63" s="200"/>
      <c r="GT63" s="200"/>
      <c r="GU63" s="200"/>
      <c r="GV63" s="200"/>
      <c r="GW63" s="200"/>
      <c r="GX63" s="200"/>
      <c r="GY63" s="200"/>
      <c r="GZ63" s="200"/>
      <c r="HA63" s="200"/>
      <c r="HB63" s="200"/>
      <c r="HC63" s="200"/>
      <c r="HD63" s="200"/>
      <c r="HE63" s="200"/>
      <c r="HF63" s="200"/>
      <c r="HG63" s="200"/>
      <c r="HH63" s="200"/>
      <c r="HI63" s="200"/>
      <c r="HJ63" s="200"/>
      <c r="HK63" s="200"/>
      <c r="HL63" s="200"/>
      <c r="HM63" s="200"/>
      <c r="HN63" s="200"/>
      <c r="HO63" s="200"/>
      <c r="HP63" s="200"/>
      <c r="HQ63" s="200"/>
      <c r="HR63" s="200"/>
      <c r="HS63" s="200"/>
      <c r="HT63" s="200"/>
      <c r="HU63" s="200"/>
      <c r="HV63" s="200"/>
      <c r="HW63" s="200"/>
      <c r="HX63" s="200"/>
      <c r="HY63" s="200"/>
      <c r="HZ63" s="200"/>
      <c r="IA63" s="200"/>
      <c r="IB63" s="200"/>
      <c r="IC63" s="200"/>
      <c r="ID63" s="200"/>
      <c r="IE63" s="200"/>
      <c r="IF63" s="200"/>
      <c r="IG63" s="200"/>
      <c r="IH63" s="200"/>
      <c r="II63" s="200"/>
      <c r="IJ63" s="200"/>
      <c r="IK63" s="200"/>
      <c r="IL63" s="200"/>
      <c r="IM63" s="200"/>
      <c r="IN63" s="200"/>
      <c r="IO63" s="200"/>
      <c r="IP63" s="200"/>
      <c r="IQ63" s="200"/>
      <c r="IR63" s="200"/>
      <c r="IS63" s="200"/>
      <c r="IT63" s="200"/>
      <c r="IU63" s="200"/>
      <c r="IV63" s="200"/>
    </row>
    <row r="64" spans="1:256" ht="12" customHeight="1">
      <c r="A64" s="618"/>
      <c r="B64" s="342">
        <v>9</v>
      </c>
      <c r="C64" s="344" t="s">
        <v>153</v>
      </c>
      <c r="D64" s="219">
        <v>180379</v>
      </c>
      <c r="E64" s="343">
        <f t="shared" si="30"/>
        <v>2.3042756827307262</v>
      </c>
      <c r="F64" s="343">
        <f t="shared" si="33"/>
        <v>48.015939677156894</v>
      </c>
      <c r="G64" s="344" t="s">
        <v>113</v>
      </c>
      <c r="H64" s="219">
        <v>79386</v>
      </c>
      <c r="I64" s="343">
        <f t="shared" si="31"/>
        <v>2.5519086757051452</v>
      </c>
      <c r="J64" s="343">
        <f t="shared" si="34"/>
        <v>46.277799493900055</v>
      </c>
      <c r="K64" s="344" t="s">
        <v>114</v>
      </c>
      <c r="L64" s="219">
        <v>20663</v>
      </c>
      <c r="M64" s="343">
        <f t="shared" si="32"/>
        <v>2.011796411616486</v>
      </c>
      <c r="N64" s="343">
        <f t="shared" si="35"/>
        <v>48.70673707905426</v>
      </c>
      <c r="O64" s="200"/>
      <c r="P64" s="200"/>
      <c r="Q64" s="200"/>
      <c r="R64" s="200"/>
      <c r="S64" s="200"/>
      <c r="T64" s="200"/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200"/>
      <c r="AT64" s="200"/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200"/>
      <c r="CO64" s="200"/>
      <c r="CP64" s="200"/>
      <c r="CQ64" s="200"/>
      <c r="CR64" s="200"/>
      <c r="CS64" s="200"/>
      <c r="CT64" s="200"/>
      <c r="CU64" s="200"/>
      <c r="CV64" s="200"/>
      <c r="CW64" s="200"/>
      <c r="CX64" s="200"/>
      <c r="CY64" s="200"/>
      <c r="CZ64" s="200"/>
      <c r="DA64" s="200"/>
      <c r="DB64" s="200"/>
      <c r="DC64" s="200"/>
      <c r="DD64" s="200"/>
      <c r="DE64" s="200"/>
      <c r="DF64" s="200"/>
      <c r="DG64" s="200"/>
      <c r="DH64" s="200"/>
      <c r="DI64" s="200"/>
      <c r="DJ64" s="200"/>
      <c r="DK64" s="200"/>
      <c r="DL64" s="200"/>
      <c r="DM64" s="200"/>
      <c r="DN64" s="200"/>
      <c r="DO64" s="200"/>
      <c r="DP64" s="200"/>
      <c r="DQ64" s="200"/>
      <c r="DR64" s="200"/>
      <c r="DS64" s="200"/>
      <c r="DT64" s="200"/>
      <c r="DU64" s="200"/>
      <c r="DV64" s="200"/>
      <c r="DW64" s="200"/>
      <c r="DX64" s="200"/>
      <c r="DY64" s="200"/>
      <c r="DZ64" s="200"/>
      <c r="EA64" s="200"/>
      <c r="EB64" s="200"/>
      <c r="EC64" s="200"/>
      <c r="ED64" s="200"/>
      <c r="EE64" s="200"/>
      <c r="EF64" s="200"/>
      <c r="EG64" s="200"/>
      <c r="EH64" s="200"/>
      <c r="EI64" s="200"/>
      <c r="EJ64" s="200"/>
      <c r="EK64" s="200"/>
      <c r="EL64" s="200"/>
      <c r="EM64" s="200"/>
      <c r="EN64" s="200"/>
      <c r="EO64" s="200"/>
      <c r="EP64" s="200"/>
      <c r="EQ64" s="200"/>
      <c r="ER64" s="200"/>
      <c r="ES64" s="200"/>
      <c r="ET64" s="200"/>
      <c r="EU64" s="200"/>
      <c r="EV64" s="200"/>
      <c r="EW64" s="200"/>
      <c r="EX64" s="200"/>
      <c r="EY64" s="200"/>
      <c r="EZ64" s="200"/>
      <c r="FA64" s="200"/>
      <c r="FB64" s="200"/>
      <c r="FC64" s="200"/>
      <c r="FD64" s="200"/>
      <c r="FE64" s="200"/>
      <c r="FF64" s="200"/>
      <c r="FG64" s="200"/>
      <c r="FH64" s="200"/>
      <c r="FI64" s="200"/>
      <c r="FJ64" s="200"/>
      <c r="FK64" s="200"/>
      <c r="FL64" s="200"/>
      <c r="FM64" s="200"/>
      <c r="FN64" s="200"/>
      <c r="FO64" s="200"/>
      <c r="FP64" s="200"/>
      <c r="FQ64" s="200"/>
      <c r="FR64" s="200"/>
      <c r="FS64" s="200"/>
      <c r="FT64" s="200"/>
      <c r="FU64" s="200"/>
      <c r="FV64" s="200"/>
      <c r="FW64" s="200"/>
      <c r="FX64" s="200"/>
      <c r="FY64" s="200"/>
      <c r="FZ64" s="200"/>
      <c r="GA64" s="200"/>
      <c r="GB64" s="200"/>
      <c r="GC64" s="200"/>
      <c r="GD64" s="200"/>
      <c r="GE64" s="200"/>
      <c r="GF64" s="200"/>
      <c r="GG64" s="200"/>
      <c r="GH64" s="200"/>
      <c r="GI64" s="200"/>
      <c r="GJ64" s="200"/>
      <c r="GK64" s="200"/>
      <c r="GL64" s="200"/>
      <c r="GM64" s="200"/>
      <c r="GN64" s="200"/>
      <c r="GO64" s="200"/>
      <c r="GP64" s="200"/>
      <c r="GQ64" s="200"/>
      <c r="GR64" s="200"/>
      <c r="GS64" s="200"/>
      <c r="GT64" s="200"/>
      <c r="GU64" s="200"/>
      <c r="GV64" s="200"/>
      <c r="GW64" s="200"/>
      <c r="GX64" s="200"/>
      <c r="GY64" s="200"/>
      <c r="GZ64" s="200"/>
      <c r="HA64" s="200"/>
      <c r="HB64" s="200"/>
      <c r="HC64" s="200"/>
      <c r="HD64" s="200"/>
      <c r="HE64" s="200"/>
      <c r="HF64" s="200"/>
      <c r="HG64" s="200"/>
      <c r="HH64" s="200"/>
      <c r="HI64" s="200"/>
      <c r="HJ64" s="200"/>
      <c r="HK64" s="200"/>
      <c r="HL64" s="200"/>
      <c r="HM64" s="200"/>
      <c r="HN64" s="200"/>
      <c r="HO64" s="200"/>
      <c r="HP64" s="200"/>
      <c r="HQ64" s="200"/>
      <c r="HR64" s="200"/>
      <c r="HS64" s="200"/>
      <c r="HT64" s="200"/>
      <c r="HU64" s="200"/>
      <c r="HV64" s="200"/>
      <c r="HW64" s="200"/>
      <c r="HX64" s="200"/>
      <c r="HY64" s="200"/>
      <c r="HZ64" s="200"/>
      <c r="IA64" s="200"/>
      <c r="IB64" s="200"/>
      <c r="IC64" s="200"/>
      <c r="ID64" s="200"/>
      <c r="IE64" s="200"/>
      <c r="IF64" s="200"/>
      <c r="IG64" s="200"/>
      <c r="IH64" s="200"/>
      <c r="II64" s="200"/>
      <c r="IJ64" s="200"/>
      <c r="IK64" s="200"/>
      <c r="IL64" s="200"/>
      <c r="IM64" s="200"/>
      <c r="IN64" s="200"/>
      <c r="IO64" s="200"/>
      <c r="IP64" s="200"/>
      <c r="IQ64" s="200"/>
      <c r="IR64" s="200"/>
      <c r="IS64" s="200"/>
      <c r="IT64" s="200"/>
      <c r="IU64" s="200"/>
      <c r="IV64" s="200"/>
    </row>
    <row r="65" spans="1:256" ht="12" customHeight="1">
      <c r="A65" s="619"/>
      <c r="B65" s="345">
        <v>10</v>
      </c>
      <c r="C65" s="346" t="s">
        <v>165</v>
      </c>
      <c r="D65" s="347">
        <v>162075</v>
      </c>
      <c r="E65" s="348">
        <f t="shared" si="30"/>
        <v>2.070448784385003</v>
      </c>
      <c r="F65" s="348">
        <f t="shared" si="33"/>
        <v>50.086388461541894</v>
      </c>
      <c r="G65" s="346" t="s">
        <v>153</v>
      </c>
      <c r="H65" s="347">
        <v>67222</v>
      </c>
      <c r="I65" s="348">
        <f t="shared" si="31"/>
        <v>2.160889892402329</v>
      </c>
      <c r="J65" s="348">
        <f t="shared" si="34"/>
        <v>48.438689386302386</v>
      </c>
      <c r="K65" s="346" t="s">
        <v>158</v>
      </c>
      <c r="L65" s="347">
        <v>19627</v>
      </c>
      <c r="M65" s="348">
        <f t="shared" si="32"/>
        <v>1.9109291085900777</v>
      </c>
      <c r="N65" s="348">
        <f t="shared" si="35"/>
        <v>50.61766618764433</v>
      </c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  <c r="CG65" s="200"/>
      <c r="CH65" s="200"/>
      <c r="CI65" s="200"/>
      <c r="CJ65" s="200"/>
      <c r="CK65" s="200"/>
      <c r="CL65" s="200"/>
      <c r="CM65" s="200"/>
      <c r="CN65" s="200"/>
      <c r="CO65" s="200"/>
      <c r="CP65" s="200"/>
      <c r="CQ65" s="200"/>
      <c r="CR65" s="200"/>
      <c r="CS65" s="200"/>
      <c r="CT65" s="200"/>
      <c r="CU65" s="200"/>
      <c r="CV65" s="200"/>
      <c r="CW65" s="200"/>
      <c r="CX65" s="200"/>
      <c r="CY65" s="200"/>
      <c r="CZ65" s="200"/>
      <c r="DA65" s="200"/>
      <c r="DB65" s="200"/>
      <c r="DC65" s="200"/>
      <c r="DD65" s="200"/>
      <c r="DE65" s="200"/>
      <c r="DF65" s="200"/>
      <c r="DG65" s="200"/>
      <c r="DH65" s="200"/>
      <c r="DI65" s="200"/>
      <c r="DJ65" s="200"/>
      <c r="DK65" s="200"/>
      <c r="DL65" s="200"/>
      <c r="DM65" s="200"/>
      <c r="DN65" s="200"/>
      <c r="DO65" s="200"/>
      <c r="DP65" s="200"/>
      <c r="DQ65" s="200"/>
      <c r="DR65" s="200"/>
      <c r="DS65" s="200"/>
      <c r="DT65" s="200"/>
      <c r="DU65" s="200"/>
      <c r="DV65" s="200"/>
      <c r="DW65" s="200"/>
      <c r="DX65" s="200"/>
      <c r="DY65" s="200"/>
      <c r="DZ65" s="200"/>
      <c r="EA65" s="200"/>
      <c r="EB65" s="200"/>
      <c r="EC65" s="200"/>
      <c r="ED65" s="200"/>
      <c r="EE65" s="200"/>
      <c r="EF65" s="200"/>
      <c r="EG65" s="200"/>
      <c r="EH65" s="200"/>
      <c r="EI65" s="200"/>
      <c r="EJ65" s="200"/>
      <c r="EK65" s="200"/>
      <c r="EL65" s="200"/>
      <c r="EM65" s="200"/>
      <c r="EN65" s="200"/>
      <c r="EO65" s="200"/>
      <c r="EP65" s="200"/>
      <c r="EQ65" s="200"/>
      <c r="ER65" s="200"/>
      <c r="ES65" s="200"/>
      <c r="ET65" s="200"/>
      <c r="EU65" s="200"/>
      <c r="EV65" s="200"/>
      <c r="EW65" s="200"/>
      <c r="EX65" s="200"/>
      <c r="EY65" s="200"/>
      <c r="EZ65" s="200"/>
      <c r="FA65" s="200"/>
      <c r="FB65" s="200"/>
      <c r="FC65" s="200"/>
      <c r="FD65" s="200"/>
      <c r="FE65" s="200"/>
      <c r="FF65" s="200"/>
      <c r="FG65" s="200"/>
      <c r="FH65" s="200"/>
      <c r="FI65" s="200"/>
      <c r="FJ65" s="200"/>
      <c r="FK65" s="200"/>
      <c r="FL65" s="200"/>
      <c r="FM65" s="200"/>
      <c r="FN65" s="200"/>
      <c r="FO65" s="200"/>
      <c r="FP65" s="200"/>
      <c r="FQ65" s="200"/>
      <c r="FR65" s="200"/>
      <c r="FS65" s="200"/>
      <c r="FT65" s="200"/>
      <c r="FU65" s="200"/>
      <c r="FV65" s="200"/>
      <c r="FW65" s="200"/>
      <c r="FX65" s="200"/>
      <c r="FY65" s="200"/>
      <c r="FZ65" s="200"/>
      <c r="GA65" s="200"/>
      <c r="GB65" s="200"/>
      <c r="GC65" s="200"/>
      <c r="GD65" s="200"/>
      <c r="GE65" s="200"/>
      <c r="GF65" s="200"/>
      <c r="GG65" s="200"/>
      <c r="GH65" s="200"/>
      <c r="GI65" s="200"/>
      <c r="GJ65" s="200"/>
      <c r="GK65" s="200"/>
      <c r="GL65" s="200"/>
      <c r="GM65" s="200"/>
      <c r="GN65" s="200"/>
      <c r="GO65" s="200"/>
      <c r="GP65" s="200"/>
      <c r="GQ65" s="200"/>
      <c r="GR65" s="200"/>
      <c r="GS65" s="200"/>
      <c r="GT65" s="200"/>
      <c r="GU65" s="200"/>
      <c r="GV65" s="200"/>
      <c r="GW65" s="200"/>
      <c r="GX65" s="200"/>
      <c r="GY65" s="200"/>
      <c r="GZ65" s="200"/>
      <c r="HA65" s="200"/>
      <c r="HB65" s="200"/>
      <c r="HC65" s="200"/>
      <c r="HD65" s="200"/>
      <c r="HE65" s="200"/>
      <c r="HF65" s="200"/>
      <c r="HG65" s="200"/>
      <c r="HH65" s="200"/>
      <c r="HI65" s="200"/>
      <c r="HJ65" s="200"/>
      <c r="HK65" s="200"/>
      <c r="HL65" s="200"/>
      <c r="HM65" s="200"/>
      <c r="HN65" s="200"/>
      <c r="HO65" s="200"/>
      <c r="HP65" s="200"/>
      <c r="HQ65" s="200"/>
      <c r="HR65" s="200"/>
      <c r="HS65" s="200"/>
      <c r="HT65" s="200"/>
      <c r="HU65" s="200"/>
      <c r="HV65" s="200"/>
      <c r="HW65" s="200"/>
      <c r="HX65" s="200"/>
      <c r="HY65" s="200"/>
      <c r="HZ65" s="200"/>
      <c r="IA65" s="200"/>
      <c r="IB65" s="200"/>
      <c r="IC65" s="200"/>
      <c r="ID65" s="200"/>
      <c r="IE65" s="200"/>
      <c r="IF65" s="200"/>
      <c r="IG65" s="200"/>
      <c r="IH65" s="200"/>
      <c r="II65" s="200"/>
      <c r="IJ65" s="200"/>
      <c r="IK65" s="200"/>
      <c r="IL65" s="200"/>
      <c r="IM65" s="200"/>
      <c r="IN65" s="200"/>
      <c r="IO65" s="200"/>
      <c r="IP65" s="200"/>
      <c r="IQ65" s="200"/>
      <c r="IR65" s="200"/>
      <c r="IS65" s="200"/>
      <c r="IT65" s="200"/>
      <c r="IU65" s="200"/>
      <c r="IV65" s="200"/>
    </row>
    <row r="66" spans="1:256" ht="12" customHeight="1">
      <c r="A66" s="616">
        <v>2015</v>
      </c>
      <c r="B66" s="449">
        <v>1</v>
      </c>
      <c r="C66" s="453" t="s">
        <v>150</v>
      </c>
      <c r="D66" s="451">
        <v>853211</v>
      </c>
      <c r="E66" s="452">
        <f>D66*100/8027297</f>
        <v>10.628870465363372</v>
      </c>
      <c r="F66" s="452">
        <f>E66</f>
        <v>10.628870465363372</v>
      </c>
      <c r="G66" s="453" t="s">
        <v>149</v>
      </c>
      <c r="H66" s="451">
        <v>267013</v>
      </c>
      <c r="I66" s="452">
        <f>H66*100/2920222</f>
        <v>9.143585658898536</v>
      </c>
      <c r="J66" s="452">
        <f>I66</f>
        <v>9.143585658898536</v>
      </c>
      <c r="K66" s="453" t="s">
        <v>149</v>
      </c>
      <c r="L66" s="451">
        <v>124986</v>
      </c>
      <c r="M66" s="452">
        <f>L66*100/1150067</f>
        <v>10.86771466358047</v>
      </c>
      <c r="N66" s="452">
        <f>M66</f>
        <v>10.86771466358047</v>
      </c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00"/>
      <c r="Z66" s="200"/>
      <c r="AA66" s="200"/>
      <c r="AB66" s="200"/>
      <c r="AC66" s="200"/>
      <c r="AD66" s="200"/>
      <c r="AE66" s="200"/>
      <c r="AF66" s="200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00"/>
      <c r="AZ66" s="200"/>
      <c r="BA66" s="200"/>
      <c r="BB66" s="200"/>
      <c r="BC66" s="200"/>
      <c r="BD66" s="200"/>
      <c r="BE66" s="200"/>
      <c r="BF66" s="200"/>
      <c r="BG66" s="200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  <c r="CG66" s="200"/>
      <c r="CH66" s="200"/>
      <c r="CI66" s="200"/>
      <c r="CJ66" s="200"/>
      <c r="CK66" s="200"/>
      <c r="CL66" s="200"/>
      <c r="CM66" s="200"/>
      <c r="CN66" s="200"/>
      <c r="CO66" s="200"/>
      <c r="CP66" s="200"/>
      <c r="CQ66" s="200"/>
      <c r="CR66" s="200"/>
      <c r="CS66" s="200"/>
      <c r="CT66" s="200"/>
      <c r="CU66" s="200"/>
      <c r="CV66" s="200"/>
      <c r="CW66" s="200"/>
      <c r="CX66" s="200"/>
      <c r="CY66" s="200"/>
      <c r="CZ66" s="200"/>
      <c r="DA66" s="200"/>
      <c r="DB66" s="200"/>
      <c r="DC66" s="200"/>
      <c r="DD66" s="200"/>
      <c r="DE66" s="200"/>
      <c r="DF66" s="200"/>
      <c r="DG66" s="200"/>
      <c r="DH66" s="200"/>
      <c r="DI66" s="200"/>
      <c r="DJ66" s="200"/>
      <c r="DK66" s="200"/>
      <c r="DL66" s="200"/>
      <c r="DM66" s="200"/>
      <c r="DN66" s="200"/>
      <c r="DO66" s="200"/>
      <c r="DP66" s="200"/>
      <c r="DQ66" s="200"/>
      <c r="DR66" s="200"/>
      <c r="DS66" s="200"/>
      <c r="DT66" s="200"/>
      <c r="DU66" s="200"/>
      <c r="DV66" s="200"/>
      <c r="DW66" s="200"/>
      <c r="DX66" s="200"/>
      <c r="DY66" s="200"/>
      <c r="DZ66" s="200"/>
      <c r="EA66" s="200"/>
      <c r="EB66" s="200"/>
      <c r="EC66" s="200"/>
      <c r="ED66" s="200"/>
      <c r="EE66" s="200"/>
      <c r="EF66" s="200"/>
      <c r="EG66" s="200"/>
      <c r="EH66" s="200"/>
      <c r="EI66" s="200"/>
      <c r="EJ66" s="200"/>
      <c r="EK66" s="200"/>
      <c r="EL66" s="200"/>
      <c r="EM66" s="200"/>
      <c r="EN66" s="200"/>
      <c r="EO66" s="200"/>
      <c r="EP66" s="200"/>
      <c r="EQ66" s="200"/>
      <c r="ER66" s="200"/>
      <c r="ES66" s="200"/>
      <c r="ET66" s="200"/>
      <c r="EU66" s="200"/>
      <c r="EV66" s="200"/>
      <c r="EW66" s="200"/>
      <c r="EX66" s="200"/>
      <c r="EY66" s="200"/>
      <c r="EZ66" s="200"/>
      <c r="FA66" s="200"/>
      <c r="FB66" s="200"/>
      <c r="FC66" s="200"/>
      <c r="FD66" s="200"/>
      <c r="FE66" s="200"/>
      <c r="FF66" s="200"/>
      <c r="FG66" s="200"/>
      <c r="FH66" s="200"/>
      <c r="FI66" s="200"/>
      <c r="FJ66" s="200"/>
      <c r="FK66" s="200"/>
      <c r="FL66" s="200"/>
      <c r="FM66" s="200"/>
      <c r="FN66" s="200"/>
      <c r="FO66" s="200"/>
      <c r="FP66" s="200"/>
      <c r="FQ66" s="200"/>
      <c r="FR66" s="200"/>
      <c r="FS66" s="200"/>
      <c r="FT66" s="200"/>
      <c r="FU66" s="200"/>
      <c r="FV66" s="200"/>
      <c r="FW66" s="200"/>
      <c r="FX66" s="200"/>
      <c r="FY66" s="200"/>
      <c r="FZ66" s="200"/>
      <c r="GA66" s="200"/>
      <c r="GB66" s="200"/>
      <c r="GC66" s="200"/>
      <c r="GD66" s="200"/>
      <c r="GE66" s="200"/>
      <c r="GF66" s="200"/>
      <c r="GG66" s="200"/>
      <c r="GH66" s="200"/>
      <c r="GI66" s="200"/>
      <c r="GJ66" s="200"/>
      <c r="GK66" s="200"/>
      <c r="GL66" s="200"/>
      <c r="GM66" s="200"/>
      <c r="GN66" s="200"/>
      <c r="GO66" s="200"/>
      <c r="GP66" s="200"/>
      <c r="GQ66" s="200"/>
      <c r="GR66" s="200"/>
      <c r="GS66" s="200"/>
      <c r="GT66" s="200"/>
      <c r="GU66" s="200"/>
      <c r="GV66" s="200"/>
      <c r="GW66" s="200"/>
      <c r="GX66" s="200"/>
      <c r="GY66" s="200"/>
      <c r="GZ66" s="200"/>
      <c r="HA66" s="200"/>
      <c r="HB66" s="200"/>
      <c r="HC66" s="200"/>
      <c r="HD66" s="200"/>
      <c r="HE66" s="200"/>
      <c r="HF66" s="200"/>
      <c r="HG66" s="200"/>
      <c r="HH66" s="200"/>
      <c r="HI66" s="200"/>
      <c r="HJ66" s="200"/>
      <c r="HK66" s="200"/>
      <c r="HL66" s="200"/>
      <c r="HM66" s="200"/>
      <c r="HN66" s="200"/>
      <c r="HO66" s="200"/>
      <c r="HP66" s="200"/>
      <c r="HQ66" s="200"/>
      <c r="HR66" s="200"/>
      <c r="HS66" s="200"/>
      <c r="HT66" s="200"/>
      <c r="HU66" s="200"/>
      <c r="HV66" s="200"/>
      <c r="HW66" s="200"/>
      <c r="HX66" s="200"/>
      <c r="HY66" s="200"/>
      <c r="HZ66" s="200"/>
      <c r="IA66" s="200"/>
      <c r="IB66" s="200"/>
      <c r="IC66" s="200"/>
      <c r="ID66" s="200"/>
      <c r="IE66" s="200"/>
      <c r="IF66" s="200"/>
      <c r="IG66" s="200"/>
      <c r="IH66" s="200"/>
      <c r="II66" s="200"/>
      <c r="IJ66" s="200"/>
      <c r="IK66" s="200"/>
      <c r="IL66" s="200"/>
      <c r="IM66" s="200"/>
      <c r="IN66" s="200"/>
      <c r="IO66" s="200"/>
      <c r="IP66" s="200"/>
      <c r="IQ66" s="200"/>
      <c r="IR66" s="200"/>
      <c r="IS66" s="200"/>
      <c r="IT66" s="200"/>
      <c r="IU66" s="200"/>
      <c r="IV66" s="200"/>
    </row>
    <row r="67" spans="1:256" ht="12" customHeight="1">
      <c r="A67" s="616"/>
      <c r="B67" s="449">
        <v>2</v>
      </c>
      <c r="C67" s="450" t="s">
        <v>149</v>
      </c>
      <c r="D67" s="451">
        <v>766859</v>
      </c>
      <c r="E67" s="452">
        <f aca="true" t="shared" si="36" ref="E67:E75">D67*100/8027297</f>
        <v>9.553140988803579</v>
      </c>
      <c r="F67" s="452">
        <f>F66+E67</f>
        <v>20.18201145416695</v>
      </c>
      <c r="G67" s="453" t="s">
        <v>150</v>
      </c>
      <c r="H67" s="451">
        <v>258143</v>
      </c>
      <c r="I67" s="452">
        <f aca="true" t="shared" si="37" ref="I67:I75">H67*100/2920222</f>
        <v>8.839841628478931</v>
      </c>
      <c r="J67" s="452">
        <f>J66+I67</f>
        <v>17.983427287377467</v>
      </c>
      <c r="K67" s="453" t="s">
        <v>108</v>
      </c>
      <c r="L67" s="451">
        <v>122835</v>
      </c>
      <c r="M67" s="452">
        <f aca="true" t="shared" si="38" ref="M67:M75">L67*100/1150067</f>
        <v>10.68068208200044</v>
      </c>
      <c r="N67" s="452">
        <f>N66+M67</f>
        <v>21.54839674558091</v>
      </c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0"/>
      <c r="AG67" s="200"/>
      <c r="AH67" s="200"/>
      <c r="AI67" s="200"/>
      <c r="AJ67" s="200"/>
      <c r="AK67" s="200"/>
      <c r="AL67" s="200"/>
      <c r="AM67" s="200"/>
      <c r="AN67" s="200"/>
      <c r="AO67" s="200"/>
      <c r="AP67" s="200"/>
      <c r="AQ67" s="200"/>
      <c r="AR67" s="200"/>
      <c r="AS67" s="200"/>
      <c r="AT67" s="200"/>
      <c r="AU67" s="200"/>
      <c r="AV67" s="200"/>
      <c r="AW67" s="200"/>
      <c r="AX67" s="200"/>
      <c r="AY67" s="200"/>
      <c r="AZ67" s="200"/>
      <c r="BA67" s="200"/>
      <c r="BB67" s="200"/>
      <c r="BC67" s="200"/>
      <c r="BD67" s="200"/>
      <c r="BE67" s="200"/>
      <c r="BF67" s="200"/>
      <c r="BG67" s="200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  <c r="CG67" s="200"/>
      <c r="CH67" s="200"/>
      <c r="CI67" s="200"/>
      <c r="CJ67" s="200"/>
      <c r="CK67" s="200"/>
      <c r="CL67" s="200"/>
      <c r="CM67" s="200"/>
      <c r="CN67" s="200"/>
      <c r="CO67" s="200"/>
      <c r="CP67" s="200"/>
      <c r="CQ67" s="200"/>
      <c r="CR67" s="200"/>
      <c r="CS67" s="200"/>
      <c r="CT67" s="200"/>
      <c r="CU67" s="200"/>
      <c r="CV67" s="200"/>
      <c r="CW67" s="200"/>
      <c r="CX67" s="200"/>
      <c r="CY67" s="200"/>
      <c r="CZ67" s="200"/>
      <c r="DA67" s="200"/>
      <c r="DB67" s="200"/>
      <c r="DC67" s="200"/>
      <c r="DD67" s="200"/>
      <c r="DE67" s="200"/>
      <c r="DF67" s="200"/>
      <c r="DG67" s="200"/>
      <c r="DH67" s="200"/>
      <c r="DI67" s="200"/>
      <c r="DJ67" s="200"/>
      <c r="DK67" s="200"/>
      <c r="DL67" s="200"/>
      <c r="DM67" s="200"/>
      <c r="DN67" s="200"/>
      <c r="DO67" s="200"/>
      <c r="DP67" s="200"/>
      <c r="DQ67" s="200"/>
      <c r="DR67" s="200"/>
      <c r="DS67" s="200"/>
      <c r="DT67" s="200"/>
      <c r="DU67" s="200"/>
      <c r="DV67" s="200"/>
      <c r="DW67" s="200"/>
      <c r="DX67" s="200"/>
      <c r="DY67" s="200"/>
      <c r="DZ67" s="200"/>
      <c r="EA67" s="200"/>
      <c r="EB67" s="200"/>
      <c r="EC67" s="200"/>
      <c r="ED67" s="200"/>
      <c r="EE67" s="200"/>
      <c r="EF67" s="200"/>
      <c r="EG67" s="200"/>
      <c r="EH67" s="200"/>
      <c r="EI67" s="200"/>
      <c r="EJ67" s="200"/>
      <c r="EK67" s="200"/>
      <c r="EL67" s="200"/>
      <c r="EM67" s="200"/>
      <c r="EN67" s="200"/>
      <c r="EO67" s="200"/>
      <c r="EP67" s="200"/>
      <c r="EQ67" s="200"/>
      <c r="ER67" s="200"/>
      <c r="ES67" s="200"/>
      <c r="ET67" s="200"/>
      <c r="EU67" s="200"/>
      <c r="EV67" s="200"/>
      <c r="EW67" s="200"/>
      <c r="EX67" s="200"/>
      <c r="EY67" s="200"/>
      <c r="EZ67" s="200"/>
      <c r="FA67" s="200"/>
      <c r="FB67" s="200"/>
      <c r="FC67" s="200"/>
      <c r="FD67" s="200"/>
      <c r="FE67" s="200"/>
      <c r="FF67" s="200"/>
      <c r="FG67" s="200"/>
      <c r="FH67" s="200"/>
      <c r="FI67" s="200"/>
      <c r="FJ67" s="200"/>
      <c r="FK67" s="200"/>
      <c r="FL67" s="200"/>
      <c r="FM67" s="200"/>
      <c r="FN67" s="200"/>
      <c r="FO67" s="200"/>
      <c r="FP67" s="200"/>
      <c r="FQ67" s="200"/>
      <c r="FR67" s="200"/>
      <c r="FS67" s="200"/>
      <c r="FT67" s="200"/>
      <c r="FU67" s="200"/>
      <c r="FV67" s="200"/>
      <c r="FW67" s="200"/>
      <c r="FX67" s="200"/>
      <c r="FY67" s="200"/>
      <c r="FZ67" s="200"/>
      <c r="GA67" s="200"/>
      <c r="GB67" s="200"/>
      <c r="GC67" s="200"/>
      <c r="GD67" s="200"/>
      <c r="GE67" s="200"/>
      <c r="GF67" s="200"/>
      <c r="GG67" s="200"/>
      <c r="GH67" s="200"/>
      <c r="GI67" s="200"/>
      <c r="GJ67" s="200"/>
      <c r="GK67" s="200"/>
      <c r="GL67" s="200"/>
      <c r="GM67" s="200"/>
      <c r="GN67" s="200"/>
      <c r="GO67" s="200"/>
      <c r="GP67" s="200"/>
      <c r="GQ67" s="200"/>
      <c r="GR67" s="200"/>
      <c r="GS67" s="200"/>
      <c r="GT67" s="200"/>
      <c r="GU67" s="200"/>
      <c r="GV67" s="200"/>
      <c r="GW67" s="200"/>
      <c r="GX67" s="200"/>
      <c r="GY67" s="200"/>
      <c r="GZ67" s="200"/>
      <c r="HA67" s="200"/>
      <c r="HB67" s="200"/>
      <c r="HC67" s="200"/>
      <c r="HD67" s="200"/>
      <c r="HE67" s="200"/>
      <c r="HF67" s="200"/>
      <c r="HG67" s="200"/>
      <c r="HH67" s="200"/>
      <c r="HI67" s="200"/>
      <c r="HJ67" s="200"/>
      <c r="HK67" s="200"/>
      <c r="HL67" s="200"/>
      <c r="HM67" s="200"/>
      <c r="HN67" s="200"/>
      <c r="HO67" s="200"/>
      <c r="HP67" s="200"/>
      <c r="HQ67" s="200"/>
      <c r="HR67" s="200"/>
      <c r="HS67" s="200"/>
      <c r="HT67" s="200"/>
      <c r="HU67" s="200"/>
      <c r="HV67" s="200"/>
      <c r="HW67" s="200"/>
      <c r="HX67" s="200"/>
      <c r="HY67" s="200"/>
      <c r="HZ67" s="200"/>
      <c r="IA67" s="200"/>
      <c r="IB67" s="200"/>
      <c r="IC67" s="200"/>
      <c r="ID67" s="200"/>
      <c r="IE67" s="200"/>
      <c r="IF67" s="200"/>
      <c r="IG67" s="200"/>
      <c r="IH67" s="200"/>
      <c r="II67" s="200"/>
      <c r="IJ67" s="200"/>
      <c r="IK67" s="200"/>
      <c r="IL67" s="200"/>
      <c r="IM67" s="200"/>
      <c r="IN67" s="200"/>
      <c r="IO67" s="200"/>
      <c r="IP67" s="200"/>
      <c r="IQ67" s="200"/>
      <c r="IR67" s="200"/>
      <c r="IS67" s="200"/>
      <c r="IT67" s="200"/>
      <c r="IU67" s="200"/>
      <c r="IV67" s="200"/>
    </row>
    <row r="68" spans="1:256" ht="12" customHeight="1">
      <c r="A68" s="616"/>
      <c r="B68" s="449">
        <v>3</v>
      </c>
      <c r="C68" s="450" t="s">
        <v>108</v>
      </c>
      <c r="D68" s="451">
        <v>655813</v>
      </c>
      <c r="E68" s="452">
        <f t="shared" si="36"/>
        <v>8.16978616837025</v>
      </c>
      <c r="F68" s="452">
        <f aca="true" t="shared" si="39" ref="F68:F75">F67+E68</f>
        <v>28.351797622537198</v>
      </c>
      <c r="G68" s="453" t="s">
        <v>108</v>
      </c>
      <c r="H68" s="451">
        <v>226847</v>
      </c>
      <c r="I68" s="452">
        <f t="shared" si="37"/>
        <v>7.768142285072847</v>
      </c>
      <c r="J68" s="452">
        <f aca="true" t="shared" si="40" ref="J68:J75">J67+I68</f>
        <v>25.751569572450315</v>
      </c>
      <c r="K68" s="453" t="s">
        <v>150</v>
      </c>
      <c r="L68" s="451">
        <v>105324</v>
      </c>
      <c r="M68" s="452">
        <f t="shared" si="38"/>
        <v>9.158075138231077</v>
      </c>
      <c r="N68" s="452">
        <f aca="true" t="shared" si="41" ref="N68:N75">N67+M68</f>
        <v>30.706471883811986</v>
      </c>
      <c r="O68" s="200"/>
      <c r="P68" s="200"/>
      <c r="Q68" s="200"/>
      <c r="R68" s="200"/>
      <c r="S68" s="200"/>
      <c r="T68" s="200"/>
      <c r="U68" s="200"/>
      <c r="V68" s="200"/>
      <c r="W68" s="200"/>
      <c r="X68" s="200"/>
      <c r="Y68" s="200"/>
      <c r="Z68" s="200"/>
      <c r="AA68" s="200"/>
      <c r="AB68" s="200"/>
      <c r="AC68" s="200"/>
      <c r="AD68" s="200"/>
      <c r="AE68" s="200"/>
      <c r="AF68" s="200"/>
      <c r="AG68" s="200"/>
      <c r="AH68" s="200"/>
      <c r="AI68" s="200"/>
      <c r="AJ68" s="200"/>
      <c r="AK68" s="200"/>
      <c r="AL68" s="200"/>
      <c r="AM68" s="200"/>
      <c r="AN68" s="200"/>
      <c r="AO68" s="200"/>
      <c r="AP68" s="200"/>
      <c r="AQ68" s="200"/>
      <c r="AR68" s="200"/>
      <c r="AS68" s="200"/>
      <c r="AT68" s="200"/>
      <c r="AU68" s="200"/>
      <c r="AV68" s="200"/>
      <c r="AW68" s="200"/>
      <c r="AX68" s="200"/>
      <c r="AY68" s="200"/>
      <c r="AZ68" s="200"/>
      <c r="BA68" s="200"/>
      <c r="BB68" s="200"/>
      <c r="BC68" s="200"/>
      <c r="BD68" s="200"/>
      <c r="BE68" s="200"/>
      <c r="BF68" s="200"/>
      <c r="BG68" s="200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0"/>
      <c r="CD68" s="200"/>
      <c r="CE68" s="200"/>
      <c r="CF68" s="200"/>
      <c r="CG68" s="200"/>
      <c r="CH68" s="200"/>
      <c r="CI68" s="200"/>
      <c r="CJ68" s="200"/>
      <c r="CK68" s="200"/>
      <c r="CL68" s="200"/>
      <c r="CM68" s="200"/>
      <c r="CN68" s="200"/>
      <c r="CO68" s="200"/>
      <c r="CP68" s="200"/>
      <c r="CQ68" s="200"/>
      <c r="CR68" s="200"/>
      <c r="CS68" s="200"/>
      <c r="CT68" s="200"/>
      <c r="CU68" s="200"/>
      <c r="CV68" s="200"/>
      <c r="CW68" s="200"/>
      <c r="CX68" s="200"/>
      <c r="CY68" s="200"/>
      <c r="CZ68" s="200"/>
      <c r="DA68" s="200"/>
      <c r="DB68" s="200"/>
      <c r="DC68" s="200"/>
      <c r="DD68" s="200"/>
      <c r="DE68" s="200"/>
      <c r="DF68" s="200"/>
      <c r="DG68" s="200"/>
      <c r="DH68" s="200"/>
      <c r="DI68" s="200"/>
      <c r="DJ68" s="200"/>
      <c r="DK68" s="200"/>
      <c r="DL68" s="200"/>
      <c r="DM68" s="200"/>
      <c r="DN68" s="200"/>
      <c r="DO68" s="200"/>
      <c r="DP68" s="200"/>
      <c r="DQ68" s="200"/>
      <c r="DR68" s="200"/>
      <c r="DS68" s="200"/>
      <c r="DT68" s="200"/>
      <c r="DU68" s="200"/>
      <c r="DV68" s="200"/>
      <c r="DW68" s="200"/>
      <c r="DX68" s="200"/>
      <c r="DY68" s="200"/>
      <c r="DZ68" s="200"/>
      <c r="EA68" s="200"/>
      <c r="EB68" s="200"/>
      <c r="EC68" s="200"/>
      <c r="ED68" s="200"/>
      <c r="EE68" s="200"/>
      <c r="EF68" s="200"/>
      <c r="EG68" s="200"/>
      <c r="EH68" s="200"/>
      <c r="EI68" s="200"/>
      <c r="EJ68" s="200"/>
      <c r="EK68" s="200"/>
      <c r="EL68" s="200"/>
      <c r="EM68" s="200"/>
      <c r="EN68" s="200"/>
      <c r="EO68" s="200"/>
      <c r="EP68" s="200"/>
      <c r="EQ68" s="200"/>
      <c r="ER68" s="200"/>
      <c r="ES68" s="200"/>
      <c r="ET68" s="200"/>
      <c r="EU68" s="200"/>
      <c r="EV68" s="200"/>
      <c r="EW68" s="200"/>
      <c r="EX68" s="200"/>
      <c r="EY68" s="200"/>
      <c r="EZ68" s="200"/>
      <c r="FA68" s="200"/>
      <c r="FB68" s="200"/>
      <c r="FC68" s="200"/>
      <c r="FD68" s="200"/>
      <c r="FE68" s="200"/>
      <c r="FF68" s="200"/>
      <c r="FG68" s="200"/>
      <c r="FH68" s="200"/>
      <c r="FI68" s="200"/>
      <c r="FJ68" s="200"/>
      <c r="FK68" s="200"/>
      <c r="FL68" s="200"/>
      <c r="FM68" s="200"/>
      <c r="FN68" s="200"/>
      <c r="FO68" s="200"/>
      <c r="FP68" s="200"/>
      <c r="FQ68" s="200"/>
      <c r="FR68" s="200"/>
      <c r="FS68" s="200"/>
      <c r="FT68" s="200"/>
      <c r="FU68" s="200"/>
      <c r="FV68" s="200"/>
      <c r="FW68" s="200"/>
      <c r="FX68" s="200"/>
      <c r="FY68" s="200"/>
      <c r="FZ68" s="200"/>
      <c r="GA68" s="200"/>
      <c r="GB68" s="200"/>
      <c r="GC68" s="200"/>
      <c r="GD68" s="200"/>
      <c r="GE68" s="200"/>
      <c r="GF68" s="200"/>
      <c r="GG68" s="200"/>
      <c r="GH68" s="200"/>
      <c r="GI68" s="200"/>
      <c r="GJ68" s="200"/>
      <c r="GK68" s="200"/>
      <c r="GL68" s="200"/>
      <c r="GM68" s="200"/>
      <c r="GN68" s="200"/>
      <c r="GO68" s="200"/>
      <c r="GP68" s="200"/>
      <c r="GQ68" s="200"/>
      <c r="GR68" s="200"/>
      <c r="GS68" s="200"/>
      <c r="GT68" s="200"/>
      <c r="GU68" s="200"/>
      <c r="GV68" s="200"/>
      <c r="GW68" s="200"/>
      <c r="GX68" s="200"/>
      <c r="GY68" s="200"/>
      <c r="GZ68" s="200"/>
      <c r="HA68" s="200"/>
      <c r="HB68" s="200"/>
      <c r="HC68" s="200"/>
      <c r="HD68" s="200"/>
      <c r="HE68" s="200"/>
      <c r="HF68" s="200"/>
      <c r="HG68" s="200"/>
      <c r="HH68" s="200"/>
      <c r="HI68" s="200"/>
      <c r="HJ68" s="200"/>
      <c r="HK68" s="200"/>
      <c r="HL68" s="200"/>
      <c r="HM68" s="200"/>
      <c r="HN68" s="200"/>
      <c r="HO68" s="200"/>
      <c r="HP68" s="200"/>
      <c r="HQ68" s="200"/>
      <c r="HR68" s="200"/>
      <c r="HS68" s="200"/>
      <c r="HT68" s="200"/>
      <c r="HU68" s="200"/>
      <c r="HV68" s="200"/>
      <c r="HW68" s="200"/>
      <c r="HX68" s="200"/>
      <c r="HY68" s="200"/>
      <c r="HZ68" s="200"/>
      <c r="IA68" s="200"/>
      <c r="IB68" s="200"/>
      <c r="IC68" s="200"/>
      <c r="ID68" s="200"/>
      <c r="IE68" s="200"/>
      <c r="IF68" s="200"/>
      <c r="IG68" s="200"/>
      <c r="IH68" s="200"/>
      <c r="II68" s="200"/>
      <c r="IJ68" s="200"/>
      <c r="IK68" s="200"/>
      <c r="IL68" s="200"/>
      <c r="IM68" s="200"/>
      <c r="IN68" s="200"/>
      <c r="IO68" s="200"/>
      <c r="IP68" s="200"/>
      <c r="IQ68" s="200"/>
      <c r="IR68" s="200"/>
      <c r="IS68" s="200"/>
      <c r="IT68" s="200"/>
      <c r="IU68" s="200"/>
      <c r="IV68" s="200"/>
    </row>
    <row r="69" spans="1:256" ht="12" customHeight="1">
      <c r="A69" s="616"/>
      <c r="B69" s="449">
        <v>4</v>
      </c>
      <c r="C69" s="450" t="s">
        <v>151</v>
      </c>
      <c r="D69" s="451">
        <v>358452</v>
      </c>
      <c r="E69" s="452">
        <f t="shared" si="36"/>
        <v>4.46541345112807</v>
      </c>
      <c r="F69" s="452">
        <f t="shared" si="39"/>
        <v>32.81721107366527</v>
      </c>
      <c r="G69" s="453" t="s">
        <v>151</v>
      </c>
      <c r="H69" s="451">
        <v>129509</v>
      </c>
      <c r="I69" s="452">
        <f t="shared" si="37"/>
        <v>4.434902551929271</v>
      </c>
      <c r="J69" s="452">
        <f t="shared" si="40"/>
        <v>30.186472124379584</v>
      </c>
      <c r="K69" s="453" t="s">
        <v>151</v>
      </c>
      <c r="L69" s="451">
        <v>54789</v>
      </c>
      <c r="M69" s="452">
        <f t="shared" si="38"/>
        <v>4.763983315754647</v>
      </c>
      <c r="N69" s="452">
        <f t="shared" si="41"/>
        <v>35.47045519956663</v>
      </c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0"/>
      <c r="AD69" s="200"/>
      <c r="AE69" s="200"/>
      <c r="AF69" s="200"/>
      <c r="AG69" s="200"/>
      <c r="AH69" s="200"/>
      <c r="AI69" s="200"/>
      <c r="AJ69" s="200"/>
      <c r="AK69" s="200"/>
      <c r="AL69" s="200"/>
      <c r="AM69" s="200"/>
      <c r="AN69" s="200"/>
      <c r="AO69" s="200"/>
      <c r="AP69" s="200"/>
      <c r="AQ69" s="200"/>
      <c r="AR69" s="200"/>
      <c r="AS69" s="200"/>
      <c r="AT69" s="200"/>
      <c r="AU69" s="200"/>
      <c r="AV69" s="200"/>
      <c r="AW69" s="200"/>
      <c r="AX69" s="200"/>
      <c r="AY69" s="200"/>
      <c r="AZ69" s="200"/>
      <c r="BA69" s="200"/>
      <c r="BB69" s="200"/>
      <c r="BC69" s="200"/>
      <c r="BD69" s="200"/>
      <c r="BE69" s="200"/>
      <c r="BF69" s="200"/>
      <c r="BG69" s="200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  <c r="CG69" s="200"/>
      <c r="CH69" s="200"/>
      <c r="CI69" s="200"/>
      <c r="CJ69" s="200"/>
      <c r="CK69" s="200"/>
      <c r="CL69" s="200"/>
      <c r="CM69" s="200"/>
      <c r="CN69" s="200"/>
      <c r="CO69" s="200"/>
      <c r="CP69" s="200"/>
      <c r="CQ69" s="200"/>
      <c r="CR69" s="200"/>
      <c r="CS69" s="200"/>
      <c r="CT69" s="200"/>
      <c r="CU69" s="200"/>
      <c r="CV69" s="200"/>
      <c r="CW69" s="200"/>
      <c r="CX69" s="200"/>
      <c r="CY69" s="200"/>
      <c r="CZ69" s="200"/>
      <c r="DA69" s="200"/>
      <c r="DB69" s="200"/>
      <c r="DC69" s="200"/>
      <c r="DD69" s="200"/>
      <c r="DE69" s="200"/>
      <c r="DF69" s="200"/>
      <c r="DG69" s="200"/>
      <c r="DH69" s="200"/>
      <c r="DI69" s="200"/>
      <c r="DJ69" s="200"/>
      <c r="DK69" s="200"/>
      <c r="DL69" s="200"/>
      <c r="DM69" s="200"/>
      <c r="DN69" s="200"/>
      <c r="DO69" s="200"/>
      <c r="DP69" s="200"/>
      <c r="DQ69" s="200"/>
      <c r="DR69" s="200"/>
      <c r="DS69" s="200"/>
      <c r="DT69" s="200"/>
      <c r="DU69" s="200"/>
      <c r="DV69" s="200"/>
      <c r="DW69" s="200"/>
      <c r="DX69" s="200"/>
      <c r="DY69" s="200"/>
      <c r="DZ69" s="200"/>
      <c r="EA69" s="200"/>
      <c r="EB69" s="200"/>
      <c r="EC69" s="200"/>
      <c r="ED69" s="200"/>
      <c r="EE69" s="200"/>
      <c r="EF69" s="200"/>
      <c r="EG69" s="200"/>
      <c r="EH69" s="200"/>
      <c r="EI69" s="200"/>
      <c r="EJ69" s="200"/>
      <c r="EK69" s="200"/>
      <c r="EL69" s="200"/>
      <c r="EM69" s="200"/>
      <c r="EN69" s="200"/>
      <c r="EO69" s="200"/>
      <c r="EP69" s="200"/>
      <c r="EQ69" s="200"/>
      <c r="ER69" s="200"/>
      <c r="ES69" s="200"/>
      <c r="ET69" s="200"/>
      <c r="EU69" s="200"/>
      <c r="EV69" s="200"/>
      <c r="EW69" s="200"/>
      <c r="EX69" s="200"/>
      <c r="EY69" s="200"/>
      <c r="EZ69" s="200"/>
      <c r="FA69" s="200"/>
      <c r="FB69" s="200"/>
      <c r="FC69" s="200"/>
      <c r="FD69" s="200"/>
      <c r="FE69" s="200"/>
      <c r="FF69" s="200"/>
      <c r="FG69" s="200"/>
      <c r="FH69" s="200"/>
      <c r="FI69" s="200"/>
      <c r="FJ69" s="200"/>
      <c r="FK69" s="200"/>
      <c r="FL69" s="200"/>
      <c r="FM69" s="200"/>
      <c r="FN69" s="200"/>
      <c r="FO69" s="200"/>
      <c r="FP69" s="200"/>
      <c r="FQ69" s="200"/>
      <c r="FR69" s="200"/>
      <c r="FS69" s="200"/>
      <c r="FT69" s="200"/>
      <c r="FU69" s="200"/>
      <c r="FV69" s="200"/>
      <c r="FW69" s="200"/>
      <c r="FX69" s="200"/>
      <c r="FY69" s="200"/>
      <c r="FZ69" s="200"/>
      <c r="GA69" s="200"/>
      <c r="GB69" s="200"/>
      <c r="GC69" s="200"/>
      <c r="GD69" s="200"/>
      <c r="GE69" s="200"/>
      <c r="GF69" s="200"/>
      <c r="GG69" s="200"/>
      <c r="GH69" s="200"/>
      <c r="GI69" s="200"/>
      <c r="GJ69" s="200"/>
      <c r="GK69" s="200"/>
      <c r="GL69" s="200"/>
      <c r="GM69" s="200"/>
      <c r="GN69" s="200"/>
      <c r="GO69" s="200"/>
      <c r="GP69" s="200"/>
      <c r="GQ69" s="200"/>
      <c r="GR69" s="200"/>
      <c r="GS69" s="200"/>
      <c r="GT69" s="200"/>
      <c r="GU69" s="200"/>
      <c r="GV69" s="200"/>
      <c r="GW69" s="200"/>
      <c r="GX69" s="200"/>
      <c r="GY69" s="200"/>
      <c r="GZ69" s="200"/>
      <c r="HA69" s="200"/>
      <c r="HB69" s="200"/>
      <c r="HC69" s="200"/>
      <c r="HD69" s="200"/>
      <c r="HE69" s="200"/>
      <c r="HF69" s="200"/>
      <c r="HG69" s="200"/>
      <c r="HH69" s="200"/>
      <c r="HI69" s="200"/>
      <c r="HJ69" s="200"/>
      <c r="HK69" s="200"/>
      <c r="HL69" s="200"/>
      <c r="HM69" s="200"/>
      <c r="HN69" s="200"/>
      <c r="HO69" s="200"/>
      <c r="HP69" s="200"/>
      <c r="HQ69" s="200"/>
      <c r="HR69" s="200"/>
      <c r="HS69" s="200"/>
      <c r="HT69" s="200"/>
      <c r="HU69" s="200"/>
      <c r="HV69" s="200"/>
      <c r="HW69" s="200"/>
      <c r="HX69" s="200"/>
      <c r="HY69" s="200"/>
      <c r="HZ69" s="200"/>
      <c r="IA69" s="200"/>
      <c r="IB69" s="200"/>
      <c r="IC69" s="200"/>
      <c r="ID69" s="200"/>
      <c r="IE69" s="200"/>
      <c r="IF69" s="200"/>
      <c r="IG69" s="200"/>
      <c r="IH69" s="200"/>
      <c r="II69" s="200"/>
      <c r="IJ69" s="200"/>
      <c r="IK69" s="200"/>
      <c r="IL69" s="200"/>
      <c r="IM69" s="200"/>
      <c r="IN69" s="200"/>
      <c r="IO69" s="200"/>
      <c r="IP69" s="200"/>
      <c r="IQ69" s="200"/>
      <c r="IR69" s="200"/>
      <c r="IS69" s="200"/>
      <c r="IT69" s="200"/>
      <c r="IU69" s="200"/>
      <c r="IV69" s="200"/>
    </row>
    <row r="70" spans="1:256" ht="12" customHeight="1">
      <c r="A70" s="616"/>
      <c r="B70" s="449">
        <v>5</v>
      </c>
      <c r="C70" s="450" t="s">
        <v>160</v>
      </c>
      <c r="D70" s="451">
        <v>355998</v>
      </c>
      <c r="E70" s="452">
        <f t="shared" si="36"/>
        <v>4.434842762140232</v>
      </c>
      <c r="F70" s="452">
        <f t="shared" si="39"/>
        <v>37.252053835805505</v>
      </c>
      <c r="G70" s="453" t="s">
        <v>160</v>
      </c>
      <c r="H70" s="451">
        <v>125179</v>
      </c>
      <c r="I70" s="452">
        <f t="shared" si="37"/>
        <v>4.286626153765022</v>
      </c>
      <c r="J70" s="452">
        <f t="shared" si="40"/>
        <v>34.473098278144604</v>
      </c>
      <c r="K70" s="453" t="s">
        <v>154</v>
      </c>
      <c r="L70" s="451">
        <v>49444</v>
      </c>
      <c r="M70" s="452">
        <f t="shared" si="38"/>
        <v>4.299227784120403</v>
      </c>
      <c r="N70" s="452">
        <f t="shared" si="41"/>
        <v>39.769682983687034</v>
      </c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00"/>
      <c r="Z70" s="200"/>
      <c r="AA70" s="200"/>
      <c r="AB70" s="200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0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  <c r="CG70" s="200"/>
      <c r="CH70" s="200"/>
      <c r="CI70" s="200"/>
      <c r="CJ70" s="200"/>
      <c r="CK70" s="200"/>
      <c r="CL70" s="200"/>
      <c r="CM70" s="200"/>
      <c r="CN70" s="200"/>
      <c r="CO70" s="200"/>
      <c r="CP70" s="200"/>
      <c r="CQ70" s="200"/>
      <c r="CR70" s="200"/>
      <c r="CS70" s="200"/>
      <c r="CT70" s="200"/>
      <c r="CU70" s="200"/>
      <c r="CV70" s="200"/>
      <c r="CW70" s="200"/>
      <c r="CX70" s="200"/>
      <c r="CY70" s="200"/>
      <c r="CZ70" s="200"/>
      <c r="DA70" s="200"/>
      <c r="DB70" s="200"/>
      <c r="DC70" s="200"/>
      <c r="DD70" s="200"/>
      <c r="DE70" s="200"/>
      <c r="DF70" s="200"/>
      <c r="DG70" s="200"/>
      <c r="DH70" s="200"/>
      <c r="DI70" s="200"/>
      <c r="DJ70" s="200"/>
      <c r="DK70" s="200"/>
      <c r="DL70" s="200"/>
      <c r="DM70" s="200"/>
      <c r="DN70" s="200"/>
      <c r="DO70" s="200"/>
      <c r="DP70" s="200"/>
      <c r="DQ70" s="200"/>
      <c r="DR70" s="200"/>
      <c r="DS70" s="200"/>
      <c r="DT70" s="200"/>
      <c r="DU70" s="200"/>
      <c r="DV70" s="200"/>
      <c r="DW70" s="200"/>
      <c r="DX70" s="200"/>
      <c r="DY70" s="200"/>
      <c r="DZ70" s="200"/>
      <c r="EA70" s="200"/>
      <c r="EB70" s="200"/>
      <c r="EC70" s="200"/>
      <c r="ED70" s="200"/>
      <c r="EE70" s="200"/>
      <c r="EF70" s="200"/>
      <c r="EG70" s="200"/>
      <c r="EH70" s="200"/>
      <c r="EI70" s="200"/>
      <c r="EJ70" s="200"/>
      <c r="EK70" s="200"/>
      <c r="EL70" s="200"/>
      <c r="EM70" s="200"/>
      <c r="EN70" s="200"/>
      <c r="EO70" s="200"/>
      <c r="EP70" s="200"/>
      <c r="EQ70" s="200"/>
      <c r="ER70" s="200"/>
      <c r="ES70" s="200"/>
      <c r="ET70" s="200"/>
      <c r="EU70" s="200"/>
      <c r="EV70" s="200"/>
      <c r="EW70" s="200"/>
      <c r="EX70" s="200"/>
      <c r="EY70" s="200"/>
      <c r="EZ70" s="200"/>
      <c r="FA70" s="200"/>
      <c r="FB70" s="200"/>
      <c r="FC70" s="200"/>
      <c r="FD70" s="200"/>
      <c r="FE70" s="200"/>
      <c r="FF70" s="200"/>
      <c r="FG70" s="200"/>
      <c r="FH70" s="200"/>
      <c r="FI70" s="200"/>
      <c r="FJ70" s="200"/>
      <c r="FK70" s="200"/>
      <c r="FL70" s="200"/>
      <c r="FM70" s="200"/>
      <c r="FN70" s="200"/>
      <c r="FO70" s="200"/>
      <c r="FP70" s="200"/>
      <c r="FQ70" s="200"/>
      <c r="FR70" s="200"/>
      <c r="FS70" s="200"/>
      <c r="FT70" s="200"/>
      <c r="FU70" s="200"/>
      <c r="FV70" s="200"/>
      <c r="FW70" s="200"/>
      <c r="FX70" s="200"/>
      <c r="FY70" s="200"/>
      <c r="FZ70" s="200"/>
      <c r="GA70" s="200"/>
      <c r="GB70" s="200"/>
      <c r="GC70" s="200"/>
      <c r="GD70" s="200"/>
      <c r="GE70" s="200"/>
      <c r="GF70" s="200"/>
      <c r="GG70" s="200"/>
      <c r="GH70" s="200"/>
      <c r="GI70" s="200"/>
      <c r="GJ70" s="200"/>
      <c r="GK70" s="200"/>
      <c r="GL70" s="200"/>
      <c r="GM70" s="200"/>
      <c r="GN70" s="200"/>
      <c r="GO70" s="200"/>
      <c r="GP70" s="200"/>
      <c r="GQ70" s="200"/>
      <c r="GR70" s="200"/>
      <c r="GS70" s="200"/>
      <c r="GT70" s="200"/>
      <c r="GU70" s="200"/>
      <c r="GV70" s="200"/>
      <c r="GW70" s="200"/>
      <c r="GX70" s="200"/>
      <c r="GY70" s="200"/>
      <c r="GZ70" s="200"/>
      <c r="HA70" s="200"/>
      <c r="HB70" s="200"/>
      <c r="HC70" s="200"/>
      <c r="HD70" s="200"/>
      <c r="HE70" s="200"/>
      <c r="HF70" s="200"/>
      <c r="HG70" s="200"/>
      <c r="HH70" s="200"/>
      <c r="HI70" s="200"/>
      <c r="HJ70" s="200"/>
      <c r="HK70" s="200"/>
      <c r="HL70" s="200"/>
      <c r="HM70" s="200"/>
      <c r="HN70" s="200"/>
      <c r="HO70" s="200"/>
      <c r="HP70" s="200"/>
      <c r="HQ70" s="200"/>
      <c r="HR70" s="200"/>
      <c r="HS70" s="200"/>
      <c r="HT70" s="200"/>
      <c r="HU70" s="200"/>
      <c r="HV70" s="200"/>
      <c r="HW70" s="200"/>
      <c r="HX70" s="200"/>
      <c r="HY70" s="200"/>
      <c r="HZ70" s="200"/>
      <c r="IA70" s="200"/>
      <c r="IB70" s="200"/>
      <c r="IC70" s="200"/>
      <c r="ID70" s="200"/>
      <c r="IE70" s="200"/>
      <c r="IF70" s="200"/>
      <c r="IG70" s="200"/>
      <c r="IH70" s="200"/>
      <c r="II70" s="200"/>
      <c r="IJ70" s="200"/>
      <c r="IK70" s="200"/>
      <c r="IL70" s="200"/>
      <c r="IM70" s="200"/>
      <c r="IN70" s="200"/>
      <c r="IO70" s="200"/>
      <c r="IP70" s="200"/>
      <c r="IQ70" s="200"/>
      <c r="IR70" s="200"/>
      <c r="IS70" s="200"/>
      <c r="IT70" s="200"/>
      <c r="IU70" s="200"/>
      <c r="IV70" s="200"/>
    </row>
    <row r="71" spans="1:256" ht="12" customHeight="1">
      <c r="A71" s="616"/>
      <c r="B71" s="449">
        <v>6</v>
      </c>
      <c r="C71" s="450" t="s">
        <v>152</v>
      </c>
      <c r="D71" s="451">
        <v>261215</v>
      </c>
      <c r="E71" s="452">
        <f t="shared" si="36"/>
        <v>3.2540841580920703</v>
      </c>
      <c r="F71" s="452">
        <f t="shared" si="39"/>
        <v>40.506137993897575</v>
      </c>
      <c r="G71" s="453" t="s">
        <v>154</v>
      </c>
      <c r="H71" s="451">
        <v>92508</v>
      </c>
      <c r="I71" s="452">
        <f t="shared" si="37"/>
        <v>3.1678413490481203</v>
      </c>
      <c r="J71" s="452">
        <f t="shared" si="40"/>
        <v>37.64093962719272</v>
      </c>
      <c r="K71" s="453" t="s">
        <v>152</v>
      </c>
      <c r="L71" s="451">
        <v>34799</v>
      </c>
      <c r="M71" s="452">
        <f t="shared" si="38"/>
        <v>3.0258237128793364</v>
      </c>
      <c r="N71" s="452">
        <f t="shared" si="41"/>
        <v>42.79550669656637</v>
      </c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0"/>
      <c r="AD71" s="200"/>
      <c r="AE71" s="200"/>
      <c r="AF71" s="200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00"/>
      <c r="AZ71" s="200"/>
      <c r="BA71" s="200"/>
      <c r="BB71" s="200"/>
      <c r="BC71" s="200"/>
      <c r="BD71" s="200"/>
      <c r="BE71" s="200"/>
      <c r="BF71" s="200"/>
      <c r="BG71" s="200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  <c r="CG71" s="200"/>
      <c r="CH71" s="200"/>
      <c r="CI71" s="200"/>
      <c r="CJ71" s="200"/>
      <c r="CK71" s="200"/>
      <c r="CL71" s="200"/>
      <c r="CM71" s="200"/>
      <c r="CN71" s="200"/>
      <c r="CO71" s="200"/>
      <c r="CP71" s="200"/>
      <c r="CQ71" s="200"/>
      <c r="CR71" s="200"/>
      <c r="CS71" s="200"/>
      <c r="CT71" s="200"/>
      <c r="CU71" s="200"/>
      <c r="CV71" s="200"/>
      <c r="CW71" s="200"/>
      <c r="CX71" s="200"/>
      <c r="CY71" s="200"/>
      <c r="CZ71" s="200"/>
      <c r="DA71" s="200"/>
      <c r="DB71" s="200"/>
      <c r="DC71" s="200"/>
      <c r="DD71" s="200"/>
      <c r="DE71" s="200"/>
      <c r="DF71" s="200"/>
      <c r="DG71" s="200"/>
      <c r="DH71" s="200"/>
      <c r="DI71" s="200"/>
      <c r="DJ71" s="200"/>
      <c r="DK71" s="200"/>
      <c r="DL71" s="200"/>
      <c r="DM71" s="200"/>
      <c r="DN71" s="200"/>
      <c r="DO71" s="200"/>
      <c r="DP71" s="200"/>
      <c r="DQ71" s="200"/>
      <c r="DR71" s="200"/>
      <c r="DS71" s="200"/>
      <c r="DT71" s="200"/>
      <c r="DU71" s="200"/>
      <c r="DV71" s="200"/>
      <c r="DW71" s="200"/>
      <c r="DX71" s="200"/>
      <c r="DY71" s="200"/>
      <c r="DZ71" s="200"/>
      <c r="EA71" s="200"/>
      <c r="EB71" s="200"/>
      <c r="EC71" s="200"/>
      <c r="ED71" s="200"/>
      <c r="EE71" s="200"/>
      <c r="EF71" s="200"/>
      <c r="EG71" s="200"/>
      <c r="EH71" s="200"/>
      <c r="EI71" s="200"/>
      <c r="EJ71" s="200"/>
      <c r="EK71" s="200"/>
      <c r="EL71" s="200"/>
      <c r="EM71" s="200"/>
      <c r="EN71" s="200"/>
      <c r="EO71" s="200"/>
      <c r="EP71" s="200"/>
      <c r="EQ71" s="200"/>
      <c r="ER71" s="200"/>
      <c r="ES71" s="200"/>
      <c r="ET71" s="200"/>
      <c r="EU71" s="200"/>
      <c r="EV71" s="200"/>
      <c r="EW71" s="200"/>
      <c r="EX71" s="200"/>
      <c r="EY71" s="200"/>
      <c r="EZ71" s="200"/>
      <c r="FA71" s="200"/>
      <c r="FB71" s="200"/>
      <c r="FC71" s="200"/>
      <c r="FD71" s="200"/>
      <c r="FE71" s="200"/>
      <c r="FF71" s="200"/>
      <c r="FG71" s="200"/>
      <c r="FH71" s="200"/>
      <c r="FI71" s="200"/>
      <c r="FJ71" s="200"/>
      <c r="FK71" s="200"/>
      <c r="FL71" s="200"/>
      <c r="FM71" s="200"/>
      <c r="FN71" s="200"/>
      <c r="FO71" s="200"/>
      <c r="FP71" s="200"/>
      <c r="FQ71" s="200"/>
      <c r="FR71" s="200"/>
      <c r="FS71" s="200"/>
      <c r="FT71" s="200"/>
      <c r="FU71" s="200"/>
      <c r="FV71" s="200"/>
      <c r="FW71" s="200"/>
      <c r="FX71" s="200"/>
      <c r="FY71" s="200"/>
      <c r="FZ71" s="200"/>
      <c r="GA71" s="200"/>
      <c r="GB71" s="200"/>
      <c r="GC71" s="200"/>
      <c r="GD71" s="200"/>
      <c r="GE71" s="200"/>
      <c r="GF71" s="200"/>
      <c r="GG71" s="200"/>
      <c r="GH71" s="200"/>
      <c r="GI71" s="200"/>
      <c r="GJ71" s="200"/>
      <c r="GK71" s="200"/>
      <c r="GL71" s="200"/>
      <c r="GM71" s="200"/>
      <c r="GN71" s="200"/>
      <c r="GO71" s="200"/>
      <c r="GP71" s="200"/>
      <c r="GQ71" s="200"/>
      <c r="GR71" s="200"/>
      <c r="GS71" s="200"/>
      <c r="GT71" s="200"/>
      <c r="GU71" s="200"/>
      <c r="GV71" s="200"/>
      <c r="GW71" s="200"/>
      <c r="GX71" s="200"/>
      <c r="GY71" s="200"/>
      <c r="GZ71" s="200"/>
      <c r="HA71" s="200"/>
      <c r="HB71" s="200"/>
      <c r="HC71" s="200"/>
      <c r="HD71" s="200"/>
      <c r="HE71" s="200"/>
      <c r="HF71" s="200"/>
      <c r="HG71" s="200"/>
      <c r="HH71" s="200"/>
      <c r="HI71" s="200"/>
      <c r="HJ71" s="200"/>
      <c r="HK71" s="200"/>
      <c r="HL71" s="200"/>
      <c r="HM71" s="200"/>
      <c r="HN71" s="200"/>
      <c r="HO71" s="200"/>
      <c r="HP71" s="200"/>
      <c r="HQ71" s="200"/>
      <c r="HR71" s="200"/>
      <c r="HS71" s="200"/>
      <c r="HT71" s="200"/>
      <c r="HU71" s="200"/>
      <c r="HV71" s="200"/>
      <c r="HW71" s="200"/>
      <c r="HX71" s="200"/>
      <c r="HY71" s="200"/>
      <c r="HZ71" s="200"/>
      <c r="IA71" s="200"/>
      <c r="IB71" s="200"/>
      <c r="IC71" s="200"/>
      <c r="ID71" s="200"/>
      <c r="IE71" s="200"/>
      <c r="IF71" s="200"/>
      <c r="IG71" s="200"/>
      <c r="IH71" s="200"/>
      <c r="II71" s="200"/>
      <c r="IJ71" s="200"/>
      <c r="IK71" s="200"/>
      <c r="IL71" s="200"/>
      <c r="IM71" s="200"/>
      <c r="IN71" s="200"/>
      <c r="IO71" s="200"/>
      <c r="IP71" s="200"/>
      <c r="IQ71" s="200"/>
      <c r="IR71" s="200"/>
      <c r="IS71" s="200"/>
      <c r="IT71" s="200"/>
      <c r="IU71" s="200"/>
      <c r="IV71" s="200"/>
    </row>
    <row r="72" spans="1:256" ht="12" customHeight="1">
      <c r="A72" s="616"/>
      <c r="B72" s="449">
        <v>7</v>
      </c>
      <c r="C72" s="450" t="s">
        <v>114</v>
      </c>
      <c r="D72" s="451">
        <v>223490</v>
      </c>
      <c r="E72" s="452">
        <f t="shared" si="36"/>
        <v>2.7841252167448145</v>
      </c>
      <c r="F72" s="452">
        <f t="shared" si="39"/>
        <v>43.29026321064239</v>
      </c>
      <c r="G72" s="453" t="s">
        <v>152</v>
      </c>
      <c r="H72" s="451">
        <v>87348</v>
      </c>
      <c r="I72" s="452">
        <f t="shared" si="37"/>
        <v>2.991142454238068</v>
      </c>
      <c r="J72" s="452">
        <f t="shared" si="40"/>
        <v>40.63208208143079</v>
      </c>
      <c r="K72" s="453" t="s">
        <v>153</v>
      </c>
      <c r="L72" s="451">
        <v>30387</v>
      </c>
      <c r="M72" s="452">
        <f t="shared" si="38"/>
        <v>2.64219388957339</v>
      </c>
      <c r="N72" s="452">
        <f t="shared" si="41"/>
        <v>45.43770058613976</v>
      </c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0"/>
      <c r="AB72" s="200"/>
      <c r="AC72" s="200"/>
      <c r="AD72" s="200"/>
      <c r="AE72" s="200"/>
      <c r="AF72" s="200"/>
      <c r="AG72" s="200"/>
      <c r="AH72" s="200"/>
      <c r="AI72" s="200"/>
      <c r="AJ72" s="200"/>
      <c r="AK72" s="200"/>
      <c r="AL72" s="200"/>
      <c r="AM72" s="200"/>
      <c r="AN72" s="200"/>
      <c r="AO72" s="200"/>
      <c r="AP72" s="200"/>
      <c r="AQ72" s="200"/>
      <c r="AR72" s="200"/>
      <c r="AS72" s="200"/>
      <c r="AT72" s="200"/>
      <c r="AU72" s="200"/>
      <c r="AV72" s="200"/>
      <c r="AW72" s="200"/>
      <c r="AX72" s="200"/>
      <c r="AY72" s="200"/>
      <c r="AZ72" s="200"/>
      <c r="BA72" s="200"/>
      <c r="BB72" s="200"/>
      <c r="BC72" s="200"/>
      <c r="BD72" s="200"/>
      <c r="BE72" s="200"/>
      <c r="BF72" s="200"/>
      <c r="BG72" s="200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  <c r="CG72" s="200"/>
      <c r="CH72" s="200"/>
      <c r="CI72" s="200"/>
      <c r="CJ72" s="200"/>
      <c r="CK72" s="200"/>
      <c r="CL72" s="200"/>
      <c r="CM72" s="200"/>
      <c r="CN72" s="200"/>
      <c r="CO72" s="200"/>
      <c r="CP72" s="200"/>
      <c r="CQ72" s="200"/>
      <c r="CR72" s="200"/>
      <c r="CS72" s="200"/>
      <c r="CT72" s="200"/>
      <c r="CU72" s="200"/>
      <c r="CV72" s="200"/>
      <c r="CW72" s="200"/>
      <c r="CX72" s="200"/>
      <c r="CY72" s="200"/>
      <c r="CZ72" s="200"/>
      <c r="DA72" s="200"/>
      <c r="DB72" s="200"/>
      <c r="DC72" s="200"/>
      <c r="DD72" s="200"/>
      <c r="DE72" s="200"/>
      <c r="DF72" s="200"/>
      <c r="DG72" s="200"/>
      <c r="DH72" s="200"/>
      <c r="DI72" s="200"/>
      <c r="DJ72" s="200"/>
      <c r="DK72" s="200"/>
      <c r="DL72" s="200"/>
      <c r="DM72" s="200"/>
      <c r="DN72" s="200"/>
      <c r="DO72" s="200"/>
      <c r="DP72" s="200"/>
      <c r="DQ72" s="200"/>
      <c r="DR72" s="200"/>
      <c r="DS72" s="200"/>
      <c r="DT72" s="200"/>
      <c r="DU72" s="200"/>
      <c r="DV72" s="200"/>
      <c r="DW72" s="200"/>
      <c r="DX72" s="200"/>
      <c r="DY72" s="200"/>
      <c r="DZ72" s="200"/>
      <c r="EA72" s="200"/>
      <c r="EB72" s="200"/>
      <c r="EC72" s="200"/>
      <c r="ED72" s="200"/>
      <c r="EE72" s="200"/>
      <c r="EF72" s="200"/>
      <c r="EG72" s="200"/>
      <c r="EH72" s="200"/>
      <c r="EI72" s="200"/>
      <c r="EJ72" s="200"/>
      <c r="EK72" s="200"/>
      <c r="EL72" s="200"/>
      <c r="EM72" s="200"/>
      <c r="EN72" s="200"/>
      <c r="EO72" s="200"/>
      <c r="EP72" s="200"/>
      <c r="EQ72" s="200"/>
      <c r="ER72" s="200"/>
      <c r="ES72" s="200"/>
      <c r="ET72" s="200"/>
      <c r="EU72" s="200"/>
      <c r="EV72" s="200"/>
      <c r="EW72" s="200"/>
      <c r="EX72" s="200"/>
      <c r="EY72" s="200"/>
      <c r="EZ72" s="200"/>
      <c r="FA72" s="200"/>
      <c r="FB72" s="200"/>
      <c r="FC72" s="200"/>
      <c r="FD72" s="200"/>
      <c r="FE72" s="200"/>
      <c r="FF72" s="200"/>
      <c r="FG72" s="200"/>
      <c r="FH72" s="200"/>
      <c r="FI72" s="200"/>
      <c r="FJ72" s="200"/>
      <c r="FK72" s="200"/>
      <c r="FL72" s="200"/>
      <c r="FM72" s="200"/>
      <c r="FN72" s="200"/>
      <c r="FO72" s="200"/>
      <c r="FP72" s="200"/>
      <c r="FQ72" s="200"/>
      <c r="FR72" s="200"/>
      <c r="FS72" s="200"/>
      <c r="FT72" s="200"/>
      <c r="FU72" s="200"/>
      <c r="FV72" s="200"/>
      <c r="FW72" s="200"/>
      <c r="FX72" s="200"/>
      <c r="FY72" s="200"/>
      <c r="FZ72" s="200"/>
      <c r="GA72" s="200"/>
      <c r="GB72" s="200"/>
      <c r="GC72" s="200"/>
      <c r="GD72" s="200"/>
      <c r="GE72" s="200"/>
      <c r="GF72" s="200"/>
      <c r="GG72" s="200"/>
      <c r="GH72" s="200"/>
      <c r="GI72" s="200"/>
      <c r="GJ72" s="200"/>
      <c r="GK72" s="200"/>
      <c r="GL72" s="200"/>
      <c r="GM72" s="200"/>
      <c r="GN72" s="200"/>
      <c r="GO72" s="200"/>
      <c r="GP72" s="200"/>
      <c r="GQ72" s="200"/>
      <c r="GR72" s="200"/>
      <c r="GS72" s="200"/>
      <c r="GT72" s="200"/>
      <c r="GU72" s="200"/>
      <c r="GV72" s="200"/>
      <c r="GW72" s="200"/>
      <c r="GX72" s="200"/>
      <c r="GY72" s="200"/>
      <c r="GZ72" s="200"/>
      <c r="HA72" s="200"/>
      <c r="HB72" s="200"/>
      <c r="HC72" s="200"/>
      <c r="HD72" s="200"/>
      <c r="HE72" s="200"/>
      <c r="HF72" s="200"/>
      <c r="HG72" s="200"/>
      <c r="HH72" s="200"/>
      <c r="HI72" s="200"/>
      <c r="HJ72" s="200"/>
      <c r="HK72" s="200"/>
      <c r="HL72" s="200"/>
      <c r="HM72" s="200"/>
      <c r="HN72" s="200"/>
      <c r="HO72" s="200"/>
      <c r="HP72" s="200"/>
      <c r="HQ72" s="200"/>
      <c r="HR72" s="200"/>
      <c r="HS72" s="200"/>
      <c r="HT72" s="200"/>
      <c r="HU72" s="200"/>
      <c r="HV72" s="200"/>
      <c r="HW72" s="200"/>
      <c r="HX72" s="200"/>
      <c r="HY72" s="200"/>
      <c r="HZ72" s="200"/>
      <c r="IA72" s="200"/>
      <c r="IB72" s="200"/>
      <c r="IC72" s="200"/>
      <c r="ID72" s="200"/>
      <c r="IE72" s="200"/>
      <c r="IF72" s="200"/>
      <c r="IG72" s="200"/>
      <c r="IH72" s="200"/>
      <c r="II72" s="200"/>
      <c r="IJ72" s="200"/>
      <c r="IK72" s="200"/>
      <c r="IL72" s="200"/>
      <c r="IM72" s="200"/>
      <c r="IN72" s="200"/>
      <c r="IO72" s="200"/>
      <c r="IP72" s="200"/>
      <c r="IQ72" s="200"/>
      <c r="IR72" s="200"/>
      <c r="IS72" s="200"/>
      <c r="IT72" s="200"/>
      <c r="IU72" s="200"/>
      <c r="IV72" s="200"/>
    </row>
    <row r="73" spans="1:256" ht="12" customHeight="1">
      <c r="A73" s="616"/>
      <c r="B73" s="449">
        <v>8</v>
      </c>
      <c r="C73" s="450" t="s">
        <v>154</v>
      </c>
      <c r="D73" s="451">
        <v>177823</v>
      </c>
      <c r="E73" s="452">
        <f t="shared" si="36"/>
        <v>2.2152288622185026</v>
      </c>
      <c r="F73" s="452">
        <f t="shared" si="39"/>
        <v>45.50549207286089</v>
      </c>
      <c r="G73" s="453" t="s">
        <v>114</v>
      </c>
      <c r="H73" s="451">
        <v>74650</v>
      </c>
      <c r="I73" s="452">
        <f t="shared" si="37"/>
        <v>2.5563124995291453</v>
      </c>
      <c r="J73" s="452">
        <f t="shared" si="40"/>
        <v>43.18839458095994</v>
      </c>
      <c r="K73" s="453" t="s">
        <v>160</v>
      </c>
      <c r="L73" s="451">
        <v>25298</v>
      </c>
      <c r="M73" s="452">
        <f t="shared" si="38"/>
        <v>2.199697930642302</v>
      </c>
      <c r="N73" s="452">
        <f t="shared" si="41"/>
        <v>47.63739851678206</v>
      </c>
      <c r="O73" s="200"/>
      <c r="P73" s="200"/>
      <c r="Q73" s="200"/>
      <c r="R73" s="200"/>
      <c r="S73" s="200"/>
      <c r="T73" s="200"/>
      <c r="U73" s="200"/>
      <c r="V73" s="200"/>
      <c r="W73" s="200"/>
      <c r="X73" s="200"/>
      <c r="Y73" s="200"/>
      <c r="Z73" s="200"/>
      <c r="AA73" s="200"/>
      <c r="AB73" s="200"/>
      <c r="AC73" s="200"/>
      <c r="AD73" s="200"/>
      <c r="AE73" s="200"/>
      <c r="AF73" s="200"/>
      <c r="AG73" s="200"/>
      <c r="AH73" s="200"/>
      <c r="AI73" s="200"/>
      <c r="AJ73" s="200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00"/>
      <c r="AV73" s="200"/>
      <c r="AW73" s="200"/>
      <c r="AX73" s="200"/>
      <c r="AY73" s="200"/>
      <c r="AZ73" s="200"/>
      <c r="BA73" s="200"/>
      <c r="BB73" s="200"/>
      <c r="BC73" s="200"/>
      <c r="BD73" s="200"/>
      <c r="BE73" s="200"/>
      <c r="BF73" s="200"/>
      <c r="BG73" s="200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  <c r="CG73" s="200"/>
      <c r="CH73" s="200"/>
      <c r="CI73" s="200"/>
      <c r="CJ73" s="200"/>
      <c r="CK73" s="200"/>
      <c r="CL73" s="200"/>
      <c r="CM73" s="200"/>
      <c r="CN73" s="200"/>
      <c r="CO73" s="200"/>
      <c r="CP73" s="200"/>
      <c r="CQ73" s="200"/>
      <c r="CR73" s="200"/>
      <c r="CS73" s="200"/>
      <c r="CT73" s="200"/>
      <c r="CU73" s="200"/>
      <c r="CV73" s="200"/>
      <c r="CW73" s="200"/>
      <c r="CX73" s="200"/>
      <c r="CY73" s="200"/>
      <c r="CZ73" s="200"/>
      <c r="DA73" s="200"/>
      <c r="DB73" s="200"/>
      <c r="DC73" s="200"/>
      <c r="DD73" s="200"/>
      <c r="DE73" s="200"/>
      <c r="DF73" s="200"/>
      <c r="DG73" s="200"/>
      <c r="DH73" s="200"/>
      <c r="DI73" s="200"/>
      <c r="DJ73" s="200"/>
      <c r="DK73" s="200"/>
      <c r="DL73" s="200"/>
      <c r="DM73" s="200"/>
      <c r="DN73" s="200"/>
      <c r="DO73" s="200"/>
      <c r="DP73" s="200"/>
      <c r="DQ73" s="200"/>
      <c r="DR73" s="200"/>
      <c r="DS73" s="200"/>
      <c r="DT73" s="200"/>
      <c r="DU73" s="200"/>
      <c r="DV73" s="200"/>
      <c r="DW73" s="200"/>
      <c r="DX73" s="200"/>
      <c r="DY73" s="200"/>
      <c r="DZ73" s="200"/>
      <c r="EA73" s="200"/>
      <c r="EB73" s="200"/>
      <c r="EC73" s="200"/>
      <c r="ED73" s="200"/>
      <c r="EE73" s="200"/>
      <c r="EF73" s="200"/>
      <c r="EG73" s="200"/>
      <c r="EH73" s="200"/>
      <c r="EI73" s="200"/>
      <c r="EJ73" s="200"/>
      <c r="EK73" s="200"/>
      <c r="EL73" s="200"/>
      <c r="EM73" s="200"/>
      <c r="EN73" s="200"/>
      <c r="EO73" s="200"/>
      <c r="EP73" s="200"/>
      <c r="EQ73" s="200"/>
      <c r="ER73" s="200"/>
      <c r="ES73" s="200"/>
      <c r="ET73" s="200"/>
      <c r="EU73" s="200"/>
      <c r="EV73" s="200"/>
      <c r="EW73" s="200"/>
      <c r="EX73" s="200"/>
      <c r="EY73" s="200"/>
      <c r="EZ73" s="200"/>
      <c r="FA73" s="200"/>
      <c r="FB73" s="200"/>
      <c r="FC73" s="200"/>
      <c r="FD73" s="200"/>
      <c r="FE73" s="200"/>
      <c r="FF73" s="200"/>
      <c r="FG73" s="200"/>
      <c r="FH73" s="200"/>
      <c r="FI73" s="200"/>
      <c r="FJ73" s="200"/>
      <c r="FK73" s="200"/>
      <c r="FL73" s="200"/>
      <c r="FM73" s="200"/>
      <c r="FN73" s="200"/>
      <c r="FO73" s="200"/>
      <c r="FP73" s="200"/>
      <c r="FQ73" s="200"/>
      <c r="FR73" s="200"/>
      <c r="FS73" s="200"/>
      <c r="FT73" s="200"/>
      <c r="FU73" s="200"/>
      <c r="FV73" s="200"/>
      <c r="FW73" s="200"/>
      <c r="FX73" s="200"/>
      <c r="FY73" s="200"/>
      <c r="FZ73" s="200"/>
      <c r="GA73" s="200"/>
      <c r="GB73" s="200"/>
      <c r="GC73" s="200"/>
      <c r="GD73" s="200"/>
      <c r="GE73" s="200"/>
      <c r="GF73" s="200"/>
      <c r="GG73" s="200"/>
      <c r="GH73" s="200"/>
      <c r="GI73" s="200"/>
      <c r="GJ73" s="200"/>
      <c r="GK73" s="200"/>
      <c r="GL73" s="200"/>
      <c r="GM73" s="200"/>
      <c r="GN73" s="200"/>
      <c r="GO73" s="200"/>
      <c r="GP73" s="200"/>
      <c r="GQ73" s="200"/>
      <c r="GR73" s="200"/>
      <c r="GS73" s="200"/>
      <c r="GT73" s="200"/>
      <c r="GU73" s="200"/>
      <c r="GV73" s="200"/>
      <c r="GW73" s="200"/>
      <c r="GX73" s="200"/>
      <c r="GY73" s="200"/>
      <c r="GZ73" s="200"/>
      <c r="HA73" s="200"/>
      <c r="HB73" s="200"/>
      <c r="HC73" s="200"/>
      <c r="HD73" s="200"/>
      <c r="HE73" s="200"/>
      <c r="HF73" s="200"/>
      <c r="HG73" s="200"/>
      <c r="HH73" s="200"/>
      <c r="HI73" s="200"/>
      <c r="HJ73" s="200"/>
      <c r="HK73" s="200"/>
      <c r="HL73" s="200"/>
      <c r="HM73" s="200"/>
      <c r="HN73" s="200"/>
      <c r="HO73" s="200"/>
      <c r="HP73" s="200"/>
      <c r="HQ73" s="200"/>
      <c r="HR73" s="200"/>
      <c r="HS73" s="200"/>
      <c r="HT73" s="200"/>
      <c r="HU73" s="200"/>
      <c r="HV73" s="200"/>
      <c r="HW73" s="200"/>
      <c r="HX73" s="200"/>
      <c r="HY73" s="200"/>
      <c r="HZ73" s="200"/>
      <c r="IA73" s="200"/>
      <c r="IB73" s="200"/>
      <c r="IC73" s="200"/>
      <c r="ID73" s="200"/>
      <c r="IE73" s="200"/>
      <c r="IF73" s="200"/>
      <c r="IG73" s="200"/>
      <c r="IH73" s="200"/>
      <c r="II73" s="200"/>
      <c r="IJ73" s="200"/>
      <c r="IK73" s="200"/>
      <c r="IL73" s="200"/>
      <c r="IM73" s="200"/>
      <c r="IN73" s="200"/>
      <c r="IO73" s="200"/>
      <c r="IP73" s="200"/>
      <c r="IQ73" s="200"/>
      <c r="IR73" s="200"/>
      <c r="IS73" s="200"/>
      <c r="IT73" s="200"/>
      <c r="IU73" s="200"/>
      <c r="IV73" s="200"/>
    </row>
    <row r="74" spans="1:256" ht="12" customHeight="1">
      <c r="A74" s="616"/>
      <c r="B74" s="449">
        <v>9</v>
      </c>
      <c r="C74" s="450" t="s">
        <v>153</v>
      </c>
      <c r="D74" s="451">
        <v>172569</v>
      </c>
      <c r="E74" s="452">
        <f t="shared" si="36"/>
        <v>2.1497771915004513</v>
      </c>
      <c r="F74" s="452">
        <f t="shared" si="39"/>
        <v>47.65526926436134</v>
      </c>
      <c r="G74" s="453" t="s">
        <v>113</v>
      </c>
      <c r="H74" s="451">
        <v>74532</v>
      </c>
      <c r="I74" s="452">
        <f t="shared" si="37"/>
        <v>2.5522717108493804</v>
      </c>
      <c r="J74" s="452">
        <f t="shared" si="40"/>
        <v>45.74066629180932</v>
      </c>
      <c r="K74" s="453" t="s">
        <v>163</v>
      </c>
      <c r="L74" s="451">
        <v>25113</v>
      </c>
      <c r="M74" s="452">
        <f t="shared" si="38"/>
        <v>2.183611911306037</v>
      </c>
      <c r="N74" s="452">
        <f t="shared" si="41"/>
        <v>49.8210104280881</v>
      </c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200"/>
      <c r="AH74" s="200"/>
      <c r="AI74" s="200"/>
      <c r="AJ74" s="200"/>
      <c r="AK74" s="200"/>
      <c r="AL74" s="200"/>
      <c r="AM74" s="200"/>
      <c r="AN74" s="200"/>
      <c r="AO74" s="200"/>
      <c r="AP74" s="200"/>
      <c r="AQ74" s="200"/>
      <c r="AR74" s="200"/>
      <c r="AS74" s="200"/>
      <c r="AT74" s="200"/>
      <c r="AU74" s="200"/>
      <c r="AV74" s="200"/>
      <c r="AW74" s="200"/>
      <c r="AX74" s="200"/>
      <c r="AY74" s="200"/>
      <c r="AZ74" s="200"/>
      <c r="BA74" s="200"/>
      <c r="BB74" s="200"/>
      <c r="BC74" s="200"/>
      <c r="BD74" s="200"/>
      <c r="BE74" s="200"/>
      <c r="BF74" s="200"/>
      <c r="BG74" s="200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J74" s="200"/>
      <c r="CK74" s="200"/>
      <c r="CL74" s="200"/>
      <c r="CM74" s="200"/>
      <c r="CN74" s="200"/>
      <c r="CO74" s="200"/>
      <c r="CP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0"/>
      <c r="DI74" s="200"/>
      <c r="DJ74" s="200"/>
      <c r="DK74" s="200"/>
      <c r="DL74" s="200"/>
      <c r="DM74" s="200"/>
      <c r="DN74" s="200"/>
      <c r="DO74" s="200"/>
      <c r="DP74" s="200"/>
      <c r="DQ74" s="200"/>
      <c r="DR74" s="200"/>
      <c r="DS74" s="200"/>
      <c r="DT74" s="200"/>
      <c r="DU74" s="200"/>
      <c r="DV74" s="200"/>
      <c r="DW74" s="200"/>
      <c r="DX74" s="200"/>
      <c r="DY74" s="200"/>
      <c r="DZ74" s="200"/>
      <c r="EA74" s="200"/>
      <c r="EB74" s="200"/>
      <c r="EC74" s="200"/>
      <c r="ED74" s="200"/>
      <c r="EE74" s="200"/>
      <c r="EF74" s="200"/>
      <c r="EG74" s="200"/>
      <c r="EH74" s="200"/>
      <c r="EI74" s="200"/>
      <c r="EJ74" s="200"/>
      <c r="EK74" s="200"/>
      <c r="EL74" s="200"/>
      <c r="EM74" s="200"/>
      <c r="EN74" s="200"/>
      <c r="EO74" s="200"/>
      <c r="EP74" s="200"/>
      <c r="EQ74" s="200"/>
      <c r="ER74" s="200"/>
      <c r="ES74" s="200"/>
      <c r="ET74" s="200"/>
      <c r="EU74" s="200"/>
      <c r="EV74" s="200"/>
      <c r="EW74" s="200"/>
      <c r="EX74" s="200"/>
      <c r="EY74" s="200"/>
      <c r="EZ74" s="200"/>
      <c r="FA74" s="200"/>
      <c r="FB74" s="200"/>
      <c r="FC74" s="200"/>
      <c r="FD74" s="200"/>
      <c r="FE74" s="200"/>
      <c r="FF74" s="200"/>
      <c r="FG74" s="200"/>
      <c r="FH74" s="200"/>
      <c r="FI74" s="200"/>
      <c r="FJ74" s="200"/>
      <c r="FK74" s="200"/>
      <c r="FL74" s="200"/>
      <c r="FM74" s="200"/>
      <c r="FN74" s="200"/>
      <c r="FO74" s="200"/>
      <c r="FP74" s="200"/>
      <c r="FQ74" s="200"/>
      <c r="FR74" s="200"/>
      <c r="FS74" s="200"/>
      <c r="FT74" s="200"/>
      <c r="FU74" s="200"/>
      <c r="FV74" s="200"/>
      <c r="FW74" s="200"/>
      <c r="FX74" s="200"/>
      <c r="FY74" s="200"/>
      <c r="FZ74" s="200"/>
      <c r="GA74" s="200"/>
      <c r="GB74" s="200"/>
      <c r="GC74" s="200"/>
      <c r="GD74" s="200"/>
      <c r="GE74" s="200"/>
      <c r="GF74" s="200"/>
      <c r="GG74" s="200"/>
      <c r="GH74" s="200"/>
      <c r="GI74" s="200"/>
      <c r="GJ74" s="200"/>
      <c r="GK74" s="200"/>
      <c r="GL74" s="200"/>
      <c r="GM74" s="200"/>
      <c r="GN74" s="200"/>
      <c r="GO74" s="200"/>
      <c r="GP74" s="200"/>
      <c r="GQ74" s="200"/>
      <c r="GR74" s="200"/>
      <c r="GS74" s="200"/>
      <c r="GT74" s="200"/>
      <c r="GU74" s="200"/>
      <c r="GV74" s="200"/>
      <c r="GW74" s="200"/>
      <c r="GX74" s="200"/>
      <c r="GY74" s="200"/>
      <c r="GZ74" s="200"/>
      <c r="HA74" s="200"/>
      <c r="HB74" s="200"/>
      <c r="HC74" s="200"/>
      <c r="HD74" s="200"/>
      <c r="HE74" s="200"/>
      <c r="HF74" s="200"/>
      <c r="HG74" s="200"/>
      <c r="HH74" s="200"/>
      <c r="HI74" s="200"/>
      <c r="HJ74" s="200"/>
      <c r="HK74" s="200"/>
      <c r="HL74" s="200"/>
      <c r="HM74" s="200"/>
      <c r="HN74" s="200"/>
      <c r="HO74" s="200"/>
      <c r="HP74" s="200"/>
      <c r="HQ74" s="200"/>
      <c r="HR74" s="200"/>
      <c r="HS74" s="200"/>
      <c r="HT74" s="200"/>
      <c r="HU74" s="200"/>
      <c r="HV74" s="200"/>
      <c r="HW74" s="200"/>
      <c r="HX74" s="200"/>
      <c r="HY74" s="200"/>
      <c r="HZ74" s="200"/>
      <c r="IA74" s="200"/>
      <c r="IB74" s="200"/>
      <c r="IC74" s="200"/>
      <c r="ID74" s="200"/>
      <c r="IE74" s="200"/>
      <c r="IF74" s="200"/>
      <c r="IG74" s="200"/>
      <c r="IH74" s="200"/>
      <c r="II74" s="200"/>
      <c r="IJ74" s="200"/>
      <c r="IK74" s="200"/>
      <c r="IL74" s="200"/>
      <c r="IM74" s="200"/>
      <c r="IN74" s="200"/>
      <c r="IO74" s="200"/>
      <c r="IP74" s="200"/>
      <c r="IQ74" s="200"/>
      <c r="IR74" s="200"/>
      <c r="IS74" s="200"/>
      <c r="IT74" s="200"/>
      <c r="IU74" s="200"/>
      <c r="IV74" s="200"/>
    </row>
    <row r="75" spans="1:256" ht="12" customHeight="1">
      <c r="A75" s="617"/>
      <c r="B75" s="454">
        <v>10</v>
      </c>
      <c r="C75" s="455" t="s">
        <v>165</v>
      </c>
      <c r="D75" s="456">
        <v>170587</v>
      </c>
      <c r="E75" s="457">
        <f t="shared" si="36"/>
        <v>2.12508643943285</v>
      </c>
      <c r="F75" s="457">
        <f t="shared" si="39"/>
        <v>49.780355703794186</v>
      </c>
      <c r="G75" s="458" t="s">
        <v>165</v>
      </c>
      <c r="H75" s="456">
        <v>60958</v>
      </c>
      <c r="I75" s="457">
        <f t="shared" si="37"/>
        <v>2.087444036788984</v>
      </c>
      <c r="J75" s="457">
        <f t="shared" si="40"/>
        <v>47.8281103285983</v>
      </c>
      <c r="K75" s="458" t="s">
        <v>158</v>
      </c>
      <c r="L75" s="456">
        <v>24018</v>
      </c>
      <c r="M75" s="457">
        <f t="shared" si="38"/>
        <v>2.088400067126524</v>
      </c>
      <c r="N75" s="457">
        <f t="shared" si="41"/>
        <v>51.90941049521462</v>
      </c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00"/>
      <c r="AZ75" s="200"/>
      <c r="BA75" s="200"/>
      <c r="BB75" s="200"/>
      <c r="BC75" s="200"/>
      <c r="BD75" s="200"/>
      <c r="BE75" s="200"/>
      <c r="BF75" s="200"/>
      <c r="BG75" s="200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D75" s="200"/>
      <c r="CE75" s="200"/>
      <c r="CF75" s="200"/>
      <c r="CG75" s="200"/>
      <c r="CH75" s="200"/>
      <c r="CI75" s="200"/>
      <c r="CJ75" s="200"/>
      <c r="CK75" s="200"/>
      <c r="CL75" s="200"/>
      <c r="CM75" s="200"/>
      <c r="CN75" s="200"/>
      <c r="CO75" s="200"/>
      <c r="CP75" s="200"/>
      <c r="CQ75" s="200"/>
      <c r="CR75" s="200"/>
      <c r="CS75" s="200"/>
      <c r="CT75" s="200"/>
      <c r="CU75" s="200"/>
      <c r="CV75" s="200"/>
      <c r="CW75" s="200"/>
      <c r="CX75" s="200"/>
      <c r="CY75" s="200"/>
      <c r="CZ75" s="200"/>
      <c r="DA75" s="200"/>
      <c r="DB75" s="200"/>
      <c r="DC75" s="200"/>
      <c r="DD75" s="200"/>
      <c r="DE75" s="200"/>
      <c r="DF75" s="200"/>
      <c r="DG75" s="200"/>
      <c r="DH75" s="200"/>
      <c r="DI75" s="200"/>
      <c r="DJ75" s="200"/>
      <c r="DK75" s="200"/>
      <c r="DL75" s="200"/>
      <c r="DM75" s="200"/>
      <c r="DN75" s="200"/>
      <c r="DO75" s="200"/>
      <c r="DP75" s="200"/>
      <c r="DQ75" s="200"/>
      <c r="DR75" s="200"/>
      <c r="DS75" s="200"/>
      <c r="DT75" s="200"/>
      <c r="DU75" s="200"/>
      <c r="DV75" s="200"/>
      <c r="DW75" s="200"/>
      <c r="DX75" s="200"/>
      <c r="DY75" s="200"/>
      <c r="DZ75" s="200"/>
      <c r="EA75" s="200"/>
      <c r="EB75" s="200"/>
      <c r="EC75" s="200"/>
      <c r="ED75" s="200"/>
      <c r="EE75" s="200"/>
      <c r="EF75" s="200"/>
      <c r="EG75" s="200"/>
      <c r="EH75" s="200"/>
      <c r="EI75" s="200"/>
      <c r="EJ75" s="200"/>
      <c r="EK75" s="200"/>
      <c r="EL75" s="200"/>
      <c r="EM75" s="200"/>
      <c r="EN75" s="200"/>
      <c r="EO75" s="200"/>
      <c r="EP75" s="200"/>
      <c r="EQ75" s="200"/>
      <c r="ER75" s="200"/>
      <c r="ES75" s="200"/>
      <c r="ET75" s="200"/>
      <c r="EU75" s="200"/>
      <c r="EV75" s="200"/>
      <c r="EW75" s="200"/>
      <c r="EX75" s="200"/>
      <c r="EY75" s="200"/>
      <c r="EZ75" s="200"/>
      <c r="FA75" s="200"/>
      <c r="FB75" s="200"/>
      <c r="FC75" s="200"/>
      <c r="FD75" s="200"/>
      <c r="FE75" s="200"/>
      <c r="FF75" s="200"/>
      <c r="FG75" s="200"/>
      <c r="FH75" s="200"/>
      <c r="FI75" s="200"/>
      <c r="FJ75" s="200"/>
      <c r="FK75" s="200"/>
      <c r="FL75" s="200"/>
      <c r="FM75" s="200"/>
      <c r="FN75" s="200"/>
      <c r="FO75" s="200"/>
      <c r="FP75" s="200"/>
      <c r="FQ75" s="200"/>
      <c r="FR75" s="200"/>
      <c r="FS75" s="200"/>
      <c r="FT75" s="200"/>
      <c r="FU75" s="200"/>
      <c r="FV75" s="200"/>
      <c r="FW75" s="200"/>
      <c r="FX75" s="200"/>
      <c r="FY75" s="200"/>
      <c r="FZ75" s="200"/>
      <c r="GA75" s="200"/>
      <c r="GB75" s="200"/>
      <c r="GC75" s="200"/>
      <c r="GD75" s="200"/>
      <c r="GE75" s="200"/>
      <c r="GF75" s="200"/>
      <c r="GG75" s="200"/>
      <c r="GH75" s="200"/>
      <c r="GI75" s="200"/>
      <c r="GJ75" s="200"/>
      <c r="GK75" s="200"/>
      <c r="GL75" s="200"/>
      <c r="GM75" s="200"/>
      <c r="GN75" s="200"/>
      <c r="GO75" s="200"/>
      <c r="GP75" s="200"/>
      <c r="GQ75" s="200"/>
      <c r="GR75" s="200"/>
      <c r="GS75" s="200"/>
      <c r="GT75" s="200"/>
      <c r="GU75" s="200"/>
      <c r="GV75" s="200"/>
      <c r="GW75" s="200"/>
      <c r="GX75" s="200"/>
      <c r="GY75" s="200"/>
      <c r="GZ75" s="200"/>
      <c r="HA75" s="200"/>
      <c r="HB75" s="200"/>
      <c r="HC75" s="200"/>
      <c r="HD75" s="200"/>
      <c r="HE75" s="200"/>
      <c r="HF75" s="200"/>
      <c r="HG75" s="200"/>
      <c r="HH75" s="200"/>
      <c r="HI75" s="200"/>
      <c r="HJ75" s="200"/>
      <c r="HK75" s="200"/>
      <c r="HL75" s="200"/>
      <c r="HM75" s="200"/>
      <c r="HN75" s="200"/>
      <c r="HO75" s="200"/>
      <c r="HP75" s="200"/>
      <c r="HQ75" s="200"/>
      <c r="HR75" s="200"/>
      <c r="HS75" s="200"/>
      <c r="HT75" s="200"/>
      <c r="HU75" s="200"/>
      <c r="HV75" s="200"/>
      <c r="HW75" s="200"/>
      <c r="HX75" s="200"/>
      <c r="HY75" s="200"/>
      <c r="HZ75" s="200"/>
      <c r="IA75" s="200"/>
      <c r="IB75" s="200"/>
      <c r="IC75" s="200"/>
      <c r="ID75" s="200"/>
      <c r="IE75" s="200"/>
      <c r="IF75" s="200"/>
      <c r="IG75" s="200"/>
      <c r="IH75" s="200"/>
      <c r="II75" s="200"/>
      <c r="IJ75" s="200"/>
      <c r="IK75" s="200"/>
      <c r="IL75" s="200"/>
      <c r="IM75" s="200"/>
      <c r="IN75" s="200"/>
      <c r="IO75" s="200"/>
      <c r="IP75" s="200"/>
      <c r="IQ75" s="200"/>
      <c r="IR75" s="200"/>
      <c r="IS75" s="200"/>
      <c r="IT75" s="200"/>
      <c r="IU75" s="200"/>
      <c r="IV75" s="200"/>
    </row>
    <row r="76" spans="1:14" ht="12" customHeight="1">
      <c r="A76" s="17" t="s">
        <v>77</v>
      </c>
      <c r="B76" s="175"/>
      <c r="C76" s="201"/>
      <c r="D76" s="202"/>
      <c r="E76" s="202"/>
      <c r="F76" s="202"/>
      <c r="G76" s="201"/>
      <c r="H76" s="202"/>
      <c r="I76" s="202"/>
      <c r="J76" s="202"/>
      <c r="K76" s="203"/>
      <c r="L76" s="203"/>
      <c r="M76" s="203"/>
      <c r="N76" s="203"/>
    </row>
    <row r="77" spans="3:8" ht="12" customHeight="1">
      <c r="C77" s="204"/>
      <c r="D77" s="205"/>
      <c r="E77" s="205"/>
      <c r="G77" s="205"/>
      <c r="H77" s="205"/>
    </row>
  </sheetData>
  <sheetProtection/>
  <mergeCells count="13">
    <mergeCell ref="A66:A75"/>
    <mergeCell ref="A56:A65"/>
    <mergeCell ref="A6:A15"/>
    <mergeCell ref="A16:A25"/>
    <mergeCell ref="A26:A35"/>
    <mergeCell ref="A36:A45"/>
    <mergeCell ref="A46:A55"/>
    <mergeCell ref="A1:N1"/>
    <mergeCell ref="A3:A4"/>
    <mergeCell ref="B3:B4"/>
    <mergeCell ref="C3:F3"/>
    <mergeCell ref="G3:J3"/>
    <mergeCell ref="K3:N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0" r:id="rId2"/>
  <headerFooter differentFirst="1">
    <oddHeader>&amp;C&amp;"-,Negrito"&amp;14&amp;K04-044PRINCIPAIS RESULTADOS - CENSO DA EDUCAÇÃO SUPERIOR</oddHeader>
    <oddFooter>&amp;C&amp;G&amp;RTabela 2.5</oddFooter>
    <firstHeader>&amp;C&amp;"-,Negrito"&amp;14&amp;K04-049PRINCIPAIS RESULTADOS - CENSO DA EDUCA??O SUPERIOR</firstHeader>
    <firstFooter>&amp;Lcontinua&amp;C&amp;G&amp;RTabela 2.5</firstFooter>
  </headerFooter>
  <rowBreaks count="1" manualBreakCount="1">
    <brk id="45" max="255" man="1"/>
  </rowBreaks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3"/>
  <sheetViews>
    <sheetView showGridLines="0" workbookViewId="0" topLeftCell="A1">
      <selection activeCell="A1" sqref="A1:M1"/>
    </sheetView>
  </sheetViews>
  <sheetFormatPr defaultColWidth="9.140625" defaultRowHeight="15"/>
  <cols>
    <col min="1" max="1" width="13.00390625" style="104" customWidth="1"/>
    <col min="2" max="4" width="12.7109375" style="104" customWidth="1"/>
    <col min="5" max="5" width="13.8515625" style="104" customWidth="1"/>
    <col min="6" max="8" width="12.7109375" style="104" customWidth="1"/>
    <col min="9" max="9" width="13.8515625" style="104" customWidth="1"/>
    <col min="10" max="12" width="12.7109375" style="104" customWidth="1"/>
    <col min="13" max="13" width="13.8515625" style="104" customWidth="1"/>
    <col min="14" max="14" width="9.140625" style="203" customWidth="1"/>
    <col min="15" max="16384" width="9.140625" style="104" customWidth="1"/>
  </cols>
  <sheetData>
    <row r="1" spans="1:13" ht="24" customHeight="1">
      <c r="A1" s="568" t="s">
        <v>219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</row>
    <row r="2" spans="1:5" ht="6" customHeight="1">
      <c r="A2" s="223"/>
      <c r="B2" s="223"/>
      <c r="C2" s="223"/>
      <c r="D2" s="223"/>
      <c r="E2" s="223"/>
    </row>
    <row r="3" spans="1:13" ht="19.5" customHeight="1">
      <c r="A3" s="626" t="s">
        <v>75</v>
      </c>
      <c r="B3" s="621" t="s">
        <v>205</v>
      </c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5"/>
    </row>
    <row r="4" spans="1:13" ht="20.25" customHeight="1">
      <c r="A4" s="626"/>
      <c r="B4" s="621" t="s">
        <v>76</v>
      </c>
      <c r="C4" s="621"/>
      <c r="D4" s="621"/>
      <c r="E4" s="621"/>
      <c r="F4" s="621" t="s">
        <v>6</v>
      </c>
      <c r="G4" s="621"/>
      <c r="H4" s="621"/>
      <c r="I4" s="621"/>
      <c r="J4" s="621" t="s">
        <v>85</v>
      </c>
      <c r="K4" s="621"/>
      <c r="L4" s="621"/>
      <c r="M4" s="625"/>
    </row>
    <row r="5" spans="1:13" ht="45" customHeight="1">
      <c r="A5" s="626"/>
      <c r="B5" s="224" t="s">
        <v>201</v>
      </c>
      <c r="C5" s="224" t="s">
        <v>199</v>
      </c>
      <c r="D5" s="224" t="s">
        <v>207</v>
      </c>
      <c r="E5" s="224" t="s">
        <v>200</v>
      </c>
      <c r="F5" s="224" t="s">
        <v>4</v>
      </c>
      <c r="G5" s="224" t="s">
        <v>199</v>
      </c>
      <c r="H5" s="224" t="s">
        <v>207</v>
      </c>
      <c r="I5" s="224" t="s">
        <v>200</v>
      </c>
      <c r="J5" s="224" t="s">
        <v>4</v>
      </c>
      <c r="K5" s="224" t="s">
        <v>199</v>
      </c>
      <c r="L5" s="224" t="s">
        <v>207</v>
      </c>
      <c r="M5" s="230" t="s">
        <v>200</v>
      </c>
    </row>
    <row r="6" ht="6" customHeight="1"/>
    <row r="7" spans="1:13" ht="19.5" customHeight="1">
      <c r="A7" s="415" t="s">
        <v>76</v>
      </c>
      <c r="B7" s="294">
        <f aca="true" t="shared" si="0" ref="B7:M7">B8+B12</f>
        <v>8531655</v>
      </c>
      <c r="C7" s="294">
        <f t="shared" si="0"/>
        <v>6142149</v>
      </c>
      <c r="D7" s="294">
        <f t="shared" si="0"/>
        <v>26717</v>
      </c>
      <c r="E7" s="294">
        <f t="shared" si="0"/>
        <v>2362789</v>
      </c>
      <c r="F7" s="294">
        <f t="shared" si="0"/>
        <v>5750175</v>
      </c>
      <c r="G7" s="294">
        <f t="shared" si="0"/>
        <v>3755284</v>
      </c>
      <c r="H7" s="294">
        <f t="shared" si="0"/>
        <v>25597</v>
      </c>
      <c r="I7" s="294">
        <f t="shared" si="0"/>
        <v>1969294</v>
      </c>
      <c r="J7" s="294">
        <f t="shared" si="0"/>
        <v>2781480</v>
      </c>
      <c r="K7" s="294">
        <f t="shared" si="0"/>
        <v>2386865</v>
      </c>
      <c r="L7" s="294">
        <f t="shared" si="0"/>
        <v>1120</v>
      </c>
      <c r="M7" s="294">
        <f t="shared" si="0"/>
        <v>393495</v>
      </c>
    </row>
    <row r="8" spans="1:13" ht="19.5" customHeight="1">
      <c r="A8" s="227" t="s">
        <v>7</v>
      </c>
      <c r="B8" s="226">
        <f aca="true" t="shared" si="1" ref="B8:M8">B9+B10+B11</f>
        <v>764616</v>
      </c>
      <c r="C8" s="226">
        <f t="shared" si="1"/>
        <v>571894</v>
      </c>
      <c r="D8" s="226">
        <f t="shared" si="1"/>
        <v>18586</v>
      </c>
      <c r="E8" s="226">
        <f t="shared" si="1"/>
        <v>174136</v>
      </c>
      <c r="F8" s="226">
        <f t="shared" si="1"/>
        <v>713692</v>
      </c>
      <c r="G8" s="226">
        <f t="shared" si="1"/>
        <v>530552</v>
      </c>
      <c r="H8" s="226">
        <f t="shared" si="1"/>
        <v>17496</v>
      </c>
      <c r="I8" s="226">
        <f t="shared" si="1"/>
        <v>165644</v>
      </c>
      <c r="J8" s="226">
        <f t="shared" si="1"/>
        <v>50924</v>
      </c>
      <c r="K8" s="226">
        <f t="shared" si="1"/>
        <v>41342</v>
      </c>
      <c r="L8" s="226">
        <f t="shared" si="1"/>
        <v>1090</v>
      </c>
      <c r="M8" s="226">
        <f t="shared" si="1"/>
        <v>8492</v>
      </c>
    </row>
    <row r="9" spans="1:13" ht="19.5" customHeight="1">
      <c r="A9" s="229" t="s">
        <v>9</v>
      </c>
      <c r="B9" s="226">
        <f>C9+D9+E9</f>
        <v>453309</v>
      </c>
      <c r="C9" s="226">
        <f>G9+K9</f>
        <v>329564</v>
      </c>
      <c r="D9" s="226">
        <f aca="true" t="shared" si="2" ref="D9:E12">H9+L9</f>
        <v>7951</v>
      </c>
      <c r="E9" s="226">
        <f t="shared" si="2"/>
        <v>115794</v>
      </c>
      <c r="F9" s="226">
        <f>G9+H9+I9</f>
        <v>430012</v>
      </c>
      <c r="G9" s="226">
        <v>313170</v>
      </c>
      <c r="H9" s="226">
        <v>7414</v>
      </c>
      <c r="I9" s="226">
        <v>109428</v>
      </c>
      <c r="J9" s="226">
        <f>K9+L9+M9</f>
        <v>23297</v>
      </c>
      <c r="K9" s="226">
        <v>16394</v>
      </c>
      <c r="L9" s="226">
        <v>537</v>
      </c>
      <c r="M9" s="226">
        <v>6366</v>
      </c>
    </row>
    <row r="10" spans="1:13" ht="19.5" customHeight="1">
      <c r="A10" s="229" t="s">
        <v>8</v>
      </c>
      <c r="B10" s="226">
        <f>C10+D10+E10</f>
        <v>225005</v>
      </c>
      <c r="C10" s="226">
        <f>G10+K10</f>
        <v>175687</v>
      </c>
      <c r="D10" s="226">
        <f t="shared" si="2"/>
        <v>10105</v>
      </c>
      <c r="E10" s="226">
        <f t="shared" si="2"/>
        <v>39213</v>
      </c>
      <c r="F10" s="226">
        <f>G10+H10+I10</f>
        <v>204636</v>
      </c>
      <c r="G10" s="226">
        <v>157739</v>
      </c>
      <c r="H10" s="226">
        <v>9552</v>
      </c>
      <c r="I10" s="226">
        <v>37345</v>
      </c>
      <c r="J10" s="226">
        <f>K10+L10+M10</f>
        <v>20369</v>
      </c>
      <c r="K10" s="226">
        <v>17948</v>
      </c>
      <c r="L10" s="226">
        <v>553</v>
      </c>
      <c r="M10" s="226">
        <v>1868</v>
      </c>
    </row>
    <row r="11" spans="1:13" ht="19.5" customHeight="1">
      <c r="A11" s="229" t="s">
        <v>10</v>
      </c>
      <c r="B11" s="226">
        <f>C11+D11+E11</f>
        <v>86302</v>
      </c>
      <c r="C11" s="226">
        <f>G11+K11</f>
        <v>66643</v>
      </c>
      <c r="D11" s="226">
        <f t="shared" si="2"/>
        <v>530</v>
      </c>
      <c r="E11" s="226">
        <f t="shared" si="2"/>
        <v>19129</v>
      </c>
      <c r="F11" s="226">
        <f>G11+H11+I11</f>
        <v>79044</v>
      </c>
      <c r="G11" s="226">
        <v>59643</v>
      </c>
      <c r="H11" s="226">
        <v>530</v>
      </c>
      <c r="I11" s="226">
        <v>18871</v>
      </c>
      <c r="J11" s="226">
        <f>K11+L11+M11</f>
        <v>7258</v>
      </c>
      <c r="K11" s="226">
        <v>7000</v>
      </c>
      <c r="L11" s="226">
        <v>0</v>
      </c>
      <c r="M11" s="226">
        <v>258</v>
      </c>
    </row>
    <row r="12" spans="1:13" ht="19.5" customHeight="1">
      <c r="A12" s="228" t="s">
        <v>1</v>
      </c>
      <c r="B12" s="226">
        <f>C12+D12+E12</f>
        <v>7767039</v>
      </c>
      <c r="C12" s="226">
        <f>G12+K12</f>
        <v>5570255</v>
      </c>
      <c r="D12" s="226">
        <f t="shared" si="2"/>
        <v>8131</v>
      </c>
      <c r="E12" s="226">
        <f t="shared" si="2"/>
        <v>2188653</v>
      </c>
      <c r="F12" s="226">
        <f>G12+H12+I12</f>
        <v>5036483</v>
      </c>
      <c r="G12" s="226">
        <v>3224732</v>
      </c>
      <c r="H12" s="226">
        <v>8101</v>
      </c>
      <c r="I12" s="226">
        <v>1803650</v>
      </c>
      <c r="J12" s="226">
        <f>K12+L12+M12</f>
        <v>2730556</v>
      </c>
      <c r="K12" s="226">
        <v>2345523</v>
      </c>
      <c r="L12" s="226">
        <v>30</v>
      </c>
      <c r="M12" s="226">
        <v>385003</v>
      </c>
    </row>
    <row r="13" spans="1:13" ht="6" customHeight="1">
      <c r="A13" s="416"/>
      <c r="B13" s="417"/>
      <c r="C13" s="417"/>
      <c r="D13" s="417"/>
      <c r="E13" s="418"/>
      <c r="F13" s="417"/>
      <c r="G13" s="417"/>
      <c r="H13" s="417"/>
      <c r="I13" s="418"/>
      <c r="J13" s="417"/>
      <c r="K13" s="417"/>
      <c r="L13" s="417"/>
      <c r="M13" s="418"/>
    </row>
    <row r="14" ht="12">
      <c r="A14" s="43" t="s">
        <v>77</v>
      </c>
    </row>
    <row r="15" ht="12">
      <c r="A15" s="43"/>
    </row>
    <row r="16" s="104" customFormat="1" ht="12">
      <c r="A16" s="43"/>
    </row>
    <row r="17" s="104" customFormat="1" ht="12">
      <c r="A17" s="43"/>
    </row>
    <row r="19" spans="1:13" s="104" customFormat="1" ht="24" customHeight="1">
      <c r="A19" s="568" t="s">
        <v>215</v>
      </c>
      <c r="B19" s="568"/>
      <c r="C19" s="568"/>
      <c r="D19" s="568"/>
      <c r="E19" s="568"/>
      <c r="F19" s="568"/>
      <c r="G19" s="568"/>
      <c r="H19" s="568"/>
      <c r="I19" s="568"/>
      <c r="J19" s="568"/>
      <c r="K19" s="568"/>
      <c r="L19" s="568"/>
      <c r="M19" s="568"/>
    </row>
    <row r="20" spans="1:5" s="104" customFormat="1" ht="6" customHeight="1">
      <c r="A20" s="225"/>
      <c r="B20" s="225"/>
      <c r="C20" s="225"/>
      <c r="D20" s="225"/>
      <c r="E20" s="225"/>
    </row>
    <row r="21" spans="1:13" s="104" customFormat="1" ht="19.5" customHeight="1">
      <c r="A21" s="620" t="s">
        <v>75</v>
      </c>
      <c r="B21" s="622" t="s">
        <v>204</v>
      </c>
      <c r="C21" s="623"/>
      <c r="D21" s="623"/>
      <c r="E21" s="623"/>
      <c r="F21" s="623"/>
      <c r="G21" s="623"/>
      <c r="H21" s="623"/>
      <c r="I21" s="623"/>
      <c r="J21" s="623"/>
      <c r="K21" s="623"/>
      <c r="L21" s="623"/>
      <c r="M21" s="623"/>
    </row>
    <row r="22" spans="1:13" s="104" customFormat="1" ht="19.5" customHeight="1">
      <c r="A22" s="620"/>
      <c r="B22" s="622" t="s">
        <v>76</v>
      </c>
      <c r="C22" s="623"/>
      <c r="D22" s="623"/>
      <c r="E22" s="624"/>
      <c r="F22" s="622" t="s">
        <v>6</v>
      </c>
      <c r="G22" s="623"/>
      <c r="H22" s="623"/>
      <c r="I22" s="624"/>
      <c r="J22" s="622" t="s">
        <v>85</v>
      </c>
      <c r="K22" s="623"/>
      <c r="L22" s="623"/>
      <c r="M22" s="623"/>
    </row>
    <row r="23" spans="1:13" s="104" customFormat="1" ht="45.75" customHeight="1">
      <c r="A23" s="620"/>
      <c r="B23" s="243" t="s">
        <v>76</v>
      </c>
      <c r="C23" s="243" t="s">
        <v>209</v>
      </c>
      <c r="D23" s="243" t="s">
        <v>203</v>
      </c>
      <c r="E23" s="243" t="s">
        <v>206</v>
      </c>
      <c r="F23" s="243" t="s">
        <v>4</v>
      </c>
      <c r="G23" s="243" t="s">
        <v>209</v>
      </c>
      <c r="H23" s="243" t="s">
        <v>203</v>
      </c>
      <c r="I23" s="243" t="s">
        <v>206</v>
      </c>
      <c r="J23" s="243" t="s">
        <v>4</v>
      </c>
      <c r="K23" s="243" t="s">
        <v>209</v>
      </c>
      <c r="L23" s="243" t="s">
        <v>203</v>
      </c>
      <c r="M23" s="244" t="s">
        <v>206</v>
      </c>
    </row>
    <row r="24" spans="1:13" s="104" customFormat="1" ht="6" customHeight="1">
      <c r="A24" s="245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</row>
    <row r="25" spans="1:13" s="104" customFormat="1" ht="19.5" customHeight="1">
      <c r="A25" s="419" t="s">
        <v>76</v>
      </c>
      <c r="B25" s="420">
        <f>F25+J25</f>
        <v>2920222</v>
      </c>
      <c r="C25" s="420">
        <f aca="true" t="shared" si="3" ref="C25:M25">C26+C30</f>
        <v>2583697</v>
      </c>
      <c r="D25" s="420">
        <f t="shared" si="3"/>
        <v>12798</v>
      </c>
      <c r="E25" s="420">
        <f t="shared" si="3"/>
        <v>318020</v>
      </c>
      <c r="F25" s="420">
        <f t="shared" si="3"/>
        <v>2225663</v>
      </c>
      <c r="G25" s="420">
        <f t="shared" si="3"/>
        <v>1944178</v>
      </c>
      <c r="H25" s="420">
        <f t="shared" si="3"/>
        <v>10339</v>
      </c>
      <c r="I25" s="420">
        <f t="shared" si="3"/>
        <v>265554</v>
      </c>
      <c r="J25" s="420">
        <f t="shared" si="3"/>
        <v>694559</v>
      </c>
      <c r="K25" s="420">
        <f t="shared" si="3"/>
        <v>639519</v>
      </c>
      <c r="L25" s="420">
        <f t="shared" si="3"/>
        <v>2459</v>
      </c>
      <c r="M25" s="420">
        <f t="shared" si="3"/>
        <v>52466</v>
      </c>
    </row>
    <row r="26" spans="1:13" s="104" customFormat="1" ht="19.5" customHeight="1">
      <c r="A26" s="246" t="s">
        <v>7</v>
      </c>
      <c r="B26" s="247">
        <f aca="true" t="shared" si="4" ref="B26:M26">B27+B28+B29</f>
        <v>534361</v>
      </c>
      <c r="C26" s="247">
        <f t="shared" si="4"/>
        <v>477862</v>
      </c>
      <c r="D26" s="247">
        <f t="shared" si="4"/>
        <v>11638</v>
      </c>
      <c r="E26" s="247">
        <f t="shared" si="4"/>
        <v>42282</v>
      </c>
      <c r="F26" s="247">
        <f t="shared" si="4"/>
        <v>504038</v>
      </c>
      <c r="G26" s="247">
        <f t="shared" si="4"/>
        <v>451174</v>
      </c>
      <c r="H26" s="247">
        <f t="shared" si="4"/>
        <v>9179</v>
      </c>
      <c r="I26" s="247">
        <f t="shared" si="4"/>
        <v>41137</v>
      </c>
      <c r="J26" s="247">
        <f t="shared" si="4"/>
        <v>30323</v>
      </c>
      <c r="K26" s="247">
        <f t="shared" si="4"/>
        <v>26688</v>
      </c>
      <c r="L26" s="247">
        <f t="shared" si="4"/>
        <v>2459</v>
      </c>
      <c r="M26" s="247">
        <f t="shared" si="4"/>
        <v>1145</v>
      </c>
    </row>
    <row r="27" spans="1:13" s="104" customFormat="1" ht="19.5" customHeight="1">
      <c r="A27" s="248" t="s">
        <v>9</v>
      </c>
      <c r="B27" s="247">
        <f>F27+J27</f>
        <v>336093</v>
      </c>
      <c r="C27" s="247">
        <f aca="true" t="shared" si="5" ref="C27:E30">G27+K27</f>
        <v>296985</v>
      </c>
      <c r="D27" s="247">
        <f t="shared" si="5"/>
        <v>5384</v>
      </c>
      <c r="E27" s="247">
        <f t="shared" si="5"/>
        <v>31687</v>
      </c>
      <c r="F27" s="247">
        <v>322083</v>
      </c>
      <c r="G27" s="247">
        <v>284060</v>
      </c>
      <c r="H27" s="247">
        <v>5151</v>
      </c>
      <c r="I27" s="247">
        <v>30862</v>
      </c>
      <c r="J27" s="247">
        <v>14010</v>
      </c>
      <c r="K27" s="247">
        <v>12925</v>
      </c>
      <c r="L27" s="247">
        <v>233</v>
      </c>
      <c r="M27" s="247">
        <v>825</v>
      </c>
    </row>
    <row r="28" spans="1:13" s="104" customFormat="1" ht="19.5" customHeight="1">
      <c r="A28" s="248" t="s">
        <v>8</v>
      </c>
      <c r="B28" s="247">
        <f>F28+J28</f>
        <v>161704</v>
      </c>
      <c r="C28" s="247">
        <f t="shared" si="5"/>
        <v>147520</v>
      </c>
      <c r="D28" s="247">
        <f t="shared" si="5"/>
        <v>6144</v>
      </c>
      <c r="E28" s="247">
        <f t="shared" si="5"/>
        <v>7623</v>
      </c>
      <c r="F28" s="247">
        <v>146270</v>
      </c>
      <c r="G28" s="247">
        <v>134554</v>
      </c>
      <c r="H28" s="247">
        <v>3918</v>
      </c>
      <c r="I28" s="247">
        <v>7385</v>
      </c>
      <c r="J28" s="247">
        <v>15434</v>
      </c>
      <c r="K28" s="247">
        <v>12966</v>
      </c>
      <c r="L28" s="247">
        <v>2226</v>
      </c>
      <c r="M28" s="247">
        <v>238</v>
      </c>
    </row>
    <row r="29" spans="1:13" s="104" customFormat="1" ht="19.5" customHeight="1">
      <c r="A29" s="248" t="s">
        <v>10</v>
      </c>
      <c r="B29" s="247">
        <f>F29+J29</f>
        <v>36564</v>
      </c>
      <c r="C29" s="247">
        <f t="shared" si="5"/>
        <v>33357</v>
      </c>
      <c r="D29" s="247">
        <f t="shared" si="5"/>
        <v>110</v>
      </c>
      <c r="E29" s="247">
        <f t="shared" si="5"/>
        <v>2972</v>
      </c>
      <c r="F29" s="247">
        <v>35685</v>
      </c>
      <c r="G29" s="247">
        <v>32560</v>
      </c>
      <c r="H29" s="247">
        <v>110</v>
      </c>
      <c r="I29" s="247">
        <v>2890</v>
      </c>
      <c r="J29" s="247">
        <v>879</v>
      </c>
      <c r="K29" s="247">
        <v>797</v>
      </c>
      <c r="L29" s="247">
        <v>0</v>
      </c>
      <c r="M29" s="247">
        <v>82</v>
      </c>
    </row>
    <row r="30" spans="1:13" s="104" customFormat="1" ht="19.5" customHeight="1">
      <c r="A30" s="249" t="s">
        <v>1</v>
      </c>
      <c r="B30" s="247">
        <f>F30+J30</f>
        <v>2385861</v>
      </c>
      <c r="C30" s="247">
        <f t="shared" si="5"/>
        <v>2105835</v>
      </c>
      <c r="D30" s="247">
        <f t="shared" si="5"/>
        <v>1160</v>
      </c>
      <c r="E30" s="247">
        <f t="shared" si="5"/>
        <v>275738</v>
      </c>
      <c r="F30" s="247">
        <v>1721625</v>
      </c>
      <c r="G30" s="247">
        <v>1493004</v>
      </c>
      <c r="H30" s="247">
        <v>1160</v>
      </c>
      <c r="I30" s="247">
        <v>224417</v>
      </c>
      <c r="J30" s="247">
        <v>664236</v>
      </c>
      <c r="K30" s="247">
        <v>612831</v>
      </c>
      <c r="L30" s="247">
        <v>0</v>
      </c>
      <c r="M30" s="247">
        <v>51321</v>
      </c>
    </row>
    <row r="31" spans="1:13" s="104" customFormat="1" ht="6" customHeight="1">
      <c r="A31" s="421"/>
      <c r="B31" s="422"/>
      <c r="C31" s="422"/>
      <c r="D31" s="422"/>
      <c r="E31" s="423"/>
      <c r="F31" s="422"/>
      <c r="G31" s="422"/>
      <c r="H31" s="422"/>
      <c r="I31" s="423"/>
      <c r="J31" s="422"/>
      <c r="K31" s="422"/>
      <c r="L31" s="422"/>
      <c r="M31" s="423"/>
    </row>
    <row r="32" s="104" customFormat="1" ht="12">
      <c r="A32" s="43" t="s">
        <v>77</v>
      </c>
    </row>
    <row r="33" s="104" customFormat="1" ht="12">
      <c r="A33" s="43" t="s">
        <v>228</v>
      </c>
    </row>
  </sheetData>
  <sheetProtection/>
  <mergeCells count="12">
    <mergeCell ref="A1:M1"/>
    <mergeCell ref="A19:M19"/>
    <mergeCell ref="B3:M3"/>
    <mergeCell ref="A3:A5"/>
    <mergeCell ref="A21:A23"/>
    <mergeCell ref="B4:E4"/>
    <mergeCell ref="B22:E22"/>
    <mergeCell ref="B21:M21"/>
    <mergeCell ref="F22:I22"/>
    <mergeCell ref="J22:M22"/>
    <mergeCell ref="F4:I4"/>
    <mergeCell ref="J4:M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4" r:id="rId2"/>
  <headerFooter>
    <oddHeader>&amp;C&amp;"-,Negrito"&amp;14&amp;K04-049PRINCIPAIS RESULTADOS - CENSO DA EDUCAÇÃO SUPERIOR</oddHeader>
    <oddFooter>&amp;C&amp;G&amp;RTabela 2.6 - 2.7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2"/>
  <sheetViews>
    <sheetView showGridLines="0" workbookViewId="0" topLeftCell="A1">
      <selection activeCell="A1" sqref="A1:S1"/>
    </sheetView>
  </sheetViews>
  <sheetFormatPr defaultColWidth="9.140625" defaultRowHeight="15"/>
  <cols>
    <col min="1" max="1" width="8.28125" style="52" customWidth="1"/>
    <col min="2" max="2" width="8.7109375" style="52" customWidth="1"/>
    <col min="3" max="4" width="9.7109375" style="52" bestFit="1" customWidth="1"/>
    <col min="5" max="5" width="12.8515625" style="52" bestFit="1" customWidth="1"/>
    <col min="6" max="6" width="8.28125" style="52" bestFit="1" customWidth="1"/>
    <col min="7" max="7" width="9.28125" style="52" bestFit="1" customWidth="1"/>
    <col min="8" max="8" width="8.7109375" style="52" customWidth="1"/>
    <col min="9" max="10" width="9.7109375" style="52" bestFit="1" customWidth="1"/>
    <col min="11" max="11" width="12.8515625" style="52" bestFit="1" customWidth="1"/>
    <col min="12" max="12" width="8.28125" style="52" bestFit="1" customWidth="1"/>
    <col min="13" max="13" width="9.28125" style="52" bestFit="1" customWidth="1"/>
    <col min="14" max="14" width="8.7109375" style="52" customWidth="1"/>
    <col min="15" max="16" width="9.7109375" style="52" bestFit="1" customWidth="1"/>
    <col min="17" max="17" width="12.8515625" style="52" bestFit="1" customWidth="1"/>
    <col min="18" max="18" width="8.28125" style="52" bestFit="1" customWidth="1"/>
    <col min="19" max="19" width="9.28125" style="52" bestFit="1" customWidth="1"/>
    <col min="20" max="16384" width="9.140625" style="52" customWidth="1"/>
  </cols>
  <sheetData>
    <row r="1" spans="1:19" ht="14.25">
      <c r="A1" s="630" t="s">
        <v>266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  <c r="R1" s="630"/>
      <c r="S1" s="630"/>
    </row>
    <row r="2" ht="6" customHeight="1"/>
    <row r="3" spans="1:19" ht="19.5" customHeight="1">
      <c r="A3" s="633" t="s">
        <v>53</v>
      </c>
      <c r="B3" s="628" t="s">
        <v>62</v>
      </c>
      <c r="C3" s="629"/>
      <c r="D3" s="629"/>
      <c r="E3" s="629"/>
      <c r="F3" s="629"/>
      <c r="G3" s="629"/>
      <c r="H3" s="629" t="s">
        <v>62</v>
      </c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</row>
    <row r="4" spans="1:19" s="68" customFormat="1" ht="19.5" customHeight="1">
      <c r="A4" s="634"/>
      <c r="B4" s="627" t="s">
        <v>76</v>
      </c>
      <c r="C4" s="627"/>
      <c r="D4" s="627"/>
      <c r="E4" s="627"/>
      <c r="F4" s="627"/>
      <c r="G4" s="628"/>
      <c r="H4" s="627" t="s">
        <v>7</v>
      </c>
      <c r="I4" s="627"/>
      <c r="J4" s="627"/>
      <c r="K4" s="627"/>
      <c r="L4" s="627"/>
      <c r="M4" s="628"/>
      <c r="N4" s="627" t="s">
        <v>1</v>
      </c>
      <c r="O4" s="627"/>
      <c r="P4" s="627"/>
      <c r="Q4" s="627"/>
      <c r="R4" s="627"/>
      <c r="S4" s="628"/>
    </row>
    <row r="5" spans="1:19" s="68" customFormat="1" ht="19.5" customHeight="1">
      <c r="A5" s="634"/>
      <c r="B5" s="631" t="s">
        <v>4</v>
      </c>
      <c r="C5" s="627" t="s">
        <v>101</v>
      </c>
      <c r="D5" s="627"/>
      <c r="E5" s="627"/>
      <c r="F5" s="627"/>
      <c r="G5" s="628"/>
      <c r="H5" s="631" t="s">
        <v>4</v>
      </c>
      <c r="I5" s="627" t="s">
        <v>101</v>
      </c>
      <c r="J5" s="627"/>
      <c r="K5" s="627"/>
      <c r="L5" s="627"/>
      <c r="M5" s="628"/>
      <c r="N5" s="631" t="s">
        <v>4</v>
      </c>
      <c r="O5" s="627" t="s">
        <v>101</v>
      </c>
      <c r="P5" s="627"/>
      <c r="Q5" s="627"/>
      <c r="R5" s="627"/>
      <c r="S5" s="628"/>
    </row>
    <row r="6" spans="1:19" s="68" customFormat="1" ht="30" customHeight="1">
      <c r="A6" s="635"/>
      <c r="B6" s="632"/>
      <c r="C6" s="64" t="s">
        <v>56</v>
      </c>
      <c r="D6" s="65" t="s">
        <v>57</v>
      </c>
      <c r="E6" s="65" t="s">
        <v>58</v>
      </c>
      <c r="F6" s="65" t="s">
        <v>59</v>
      </c>
      <c r="G6" s="66" t="s">
        <v>60</v>
      </c>
      <c r="H6" s="632"/>
      <c r="I6" s="64" t="s">
        <v>56</v>
      </c>
      <c r="J6" s="65" t="s">
        <v>57</v>
      </c>
      <c r="K6" s="65" t="s">
        <v>58</v>
      </c>
      <c r="L6" s="65" t="s">
        <v>59</v>
      </c>
      <c r="M6" s="66" t="s">
        <v>60</v>
      </c>
      <c r="N6" s="632"/>
      <c r="O6" s="64" t="s">
        <v>56</v>
      </c>
      <c r="P6" s="65" t="s">
        <v>57</v>
      </c>
      <c r="Q6" s="65" t="s">
        <v>58</v>
      </c>
      <c r="R6" s="65" t="s">
        <v>59</v>
      </c>
      <c r="S6" s="66" t="s">
        <v>60</v>
      </c>
    </row>
    <row r="7" spans="1:7" s="68" customFormat="1" ht="6" customHeight="1">
      <c r="A7" s="36"/>
      <c r="B7" s="49"/>
      <c r="C7" s="36"/>
      <c r="D7" s="49"/>
      <c r="E7" s="49"/>
      <c r="F7" s="49"/>
      <c r="G7" s="49"/>
    </row>
    <row r="8" spans="1:19" s="68" customFormat="1" ht="15" customHeight="1">
      <c r="A8" s="408">
        <v>2005</v>
      </c>
      <c r="B8" s="424">
        <v>292504</v>
      </c>
      <c r="C8" s="425">
        <v>47</v>
      </c>
      <c r="D8" s="425">
        <v>37156</v>
      </c>
      <c r="E8" s="425">
        <v>86893</v>
      </c>
      <c r="F8" s="425">
        <v>105114</v>
      </c>
      <c r="G8" s="425">
        <v>63294</v>
      </c>
      <c r="H8" s="426">
        <v>98033</v>
      </c>
      <c r="I8" s="427">
        <v>30</v>
      </c>
      <c r="J8" s="427">
        <v>13596</v>
      </c>
      <c r="K8" s="427">
        <v>18059</v>
      </c>
      <c r="L8" s="427">
        <v>27023</v>
      </c>
      <c r="M8" s="427">
        <v>39325</v>
      </c>
      <c r="N8" s="426">
        <v>194471</v>
      </c>
      <c r="O8" s="427">
        <v>17</v>
      </c>
      <c r="P8" s="427">
        <v>23560</v>
      </c>
      <c r="Q8" s="427">
        <v>68834</v>
      </c>
      <c r="R8" s="427">
        <v>78091</v>
      </c>
      <c r="S8" s="427">
        <v>23969</v>
      </c>
    </row>
    <row r="9" spans="1:19" s="68" customFormat="1" ht="15" customHeight="1">
      <c r="A9" s="49">
        <v>2006</v>
      </c>
      <c r="B9" s="349">
        <v>302006</v>
      </c>
      <c r="C9" s="350">
        <v>47</v>
      </c>
      <c r="D9" s="350">
        <v>34672</v>
      </c>
      <c r="E9" s="350">
        <v>90739</v>
      </c>
      <c r="F9" s="350">
        <v>108965</v>
      </c>
      <c r="G9" s="350">
        <v>67583</v>
      </c>
      <c r="H9" s="351">
        <v>100726</v>
      </c>
      <c r="I9" s="352">
        <v>17</v>
      </c>
      <c r="J9" s="352">
        <v>11955</v>
      </c>
      <c r="K9" s="352">
        <v>17639</v>
      </c>
      <c r="L9" s="352">
        <v>28479</v>
      </c>
      <c r="M9" s="352">
        <v>42636</v>
      </c>
      <c r="N9" s="351">
        <v>201280</v>
      </c>
      <c r="O9" s="352">
        <v>30</v>
      </c>
      <c r="P9" s="352">
        <v>22717</v>
      </c>
      <c r="Q9" s="352">
        <v>73100</v>
      </c>
      <c r="R9" s="352">
        <v>80486</v>
      </c>
      <c r="S9" s="352">
        <v>24947</v>
      </c>
    </row>
    <row r="10" spans="1:19" s="68" customFormat="1" ht="15" customHeight="1">
      <c r="A10" s="408">
        <v>2007</v>
      </c>
      <c r="B10" s="424">
        <v>317041</v>
      </c>
      <c r="C10" s="425">
        <v>97</v>
      </c>
      <c r="D10" s="425">
        <v>36304</v>
      </c>
      <c r="E10" s="425">
        <v>94722</v>
      </c>
      <c r="F10" s="425">
        <v>112987</v>
      </c>
      <c r="G10" s="425">
        <v>72931</v>
      </c>
      <c r="H10" s="426">
        <v>108828</v>
      </c>
      <c r="I10" s="427">
        <v>23</v>
      </c>
      <c r="J10" s="427">
        <v>13764</v>
      </c>
      <c r="K10" s="427">
        <v>17819</v>
      </c>
      <c r="L10" s="427">
        <v>30179</v>
      </c>
      <c r="M10" s="427">
        <v>47043</v>
      </c>
      <c r="N10" s="426">
        <v>208213</v>
      </c>
      <c r="O10" s="427">
        <v>74</v>
      </c>
      <c r="P10" s="427">
        <v>22540</v>
      </c>
      <c r="Q10" s="427">
        <v>76903</v>
      </c>
      <c r="R10" s="427">
        <v>82808</v>
      </c>
      <c r="S10" s="427">
        <v>25888</v>
      </c>
    </row>
    <row r="11" spans="1:19" s="68" customFormat="1" ht="15" customHeight="1">
      <c r="A11" s="49">
        <v>2008</v>
      </c>
      <c r="B11" s="349">
        <v>321493</v>
      </c>
      <c r="C11" s="350">
        <v>86</v>
      </c>
      <c r="D11" s="350">
        <v>33702</v>
      </c>
      <c r="E11" s="350">
        <v>96004</v>
      </c>
      <c r="F11" s="350">
        <v>114537</v>
      </c>
      <c r="G11" s="350">
        <v>77164</v>
      </c>
      <c r="H11" s="351">
        <v>111894</v>
      </c>
      <c r="I11" s="352">
        <v>71</v>
      </c>
      <c r="J11" s="352">
        <v>13721</v>
      </c>
      <c r="K11" s="352">
        <v>17704</v>
      </c>
      <c r="L11" s="352">
        <v>30783</v>
      </c>
      <c r="M11" s="352">
        <v>49615</v>
      </c>
      <c r="N11" s="351">
        <v>209599</v>
      </c>
      <c r="O11" s="352">
        <v>15</v>
      </c>
      <c r="P11" s="352">
        <v>19981</v>
      </c>
      <c r="Q11" s="352">
        <v>78300</v>
      </c>
      <c r="R11" s="352">
        <v>83754</v>
      </c>
      <c r="S11" s="352">
        <v>27549</v>
      </c>
    </row>
    <row r="12" spans="1:19" s="68" customFormat="1" ht="15" customHeight="1">
      <c r="A12" s="408">
        <v>2009</v>
      </c>
      <c r="B12" s="424">
        <v>340817</v>
      </c>
      <c r="C12" s="425">
        <v>174</v>
      </c>
      <c r="D12" s="425">
        <v>27921</v>
      </c>
      <c r="E12" s="425">
        <v>99406</v>
      </c>
      <c r="F12" s="425">
        <v>123466</v>
      </c>
      <c r="G12" s="425">
        <v>89850</v>
      </c>
      <c r="H12" s="426">
        <v>122977</v>
      </c>
      <c r="I12" s="427">
        <v>73</v>
      </c>
      <c r="J12" s="427">
        <v>13971</v>
      </c>
      <c r="K12" s="427">
        <v>17055</v>
      </c>
      <c r="L12" s="427">
        <v>33385</v>
      </c>
      <c r="M12" s="427">
        <v>58493</v>
      </c>
      <c r="N12" s="426">
        <v>217840</v>
      </c>
      <c r="O12" s="427">
        <v>101</v>
      </c>
      <c r="P12" s="427">
        <v>13950</v>
      </c>
      <c r="Q12" s="427">
        <v>82351</v>
      </c>
      <c r="R12" s="427">
        <v>90081</v>
      </c>
      <c r="S12" s="427">
        <v>31357</v>
      </c>
    </row>
    <row r="13" spans="1:19" s="68" customFormat="1" ht="15" customHeight="1">
      <c r="A13" s="49">
        <v>2010</v>
      </c>
      <c r="B13" s="349">
        <v>345335</v>
      </c>
      <c r="C13" s="350">
        <v>381</v>
      </c>
      <c r="D13" s="350">
        <v>17150</v>
      </c>
      <c r="E13" s="350">
        <v>99318</v>
      </c>
      <c r="F13" s="350">
        <v>130291</v>
      </c>
      <c r="G13" s="350">
        <v>98195</v>
      </c>
      <c r="H13" s="351">
        <v>130789</v>
      </c>
      <c r="I13" s="352">
        <v>270</v>
      </c>
      <c r="J13" s="352">
        <v>10206</v>
      </c>
      <c r="K13" s="352">
        <v>17299</v>
      </c>
      <c r="L13" s="352">
        <v>37787</v>
      </c>
      <c r="M13" s="352">
        <v>65227</v>
      </c>
      <c r="N13" s="351">
        <v>214546</v>
      </c>
      <c r="O13" s="352">
        <v>111</v>
      </c>
      <c r="P13" s="352">
        <v>6944</v>
      </c>
      <c r="Q13" s="352">
        <v>82019</v>
      </c>
      <c r="R13" s="352">
        <v>92504</v>
      </c>
      <c r="S13" s="352">
        <v>32968</v>
      </c>
    </row>
    <row r="14" spans="1:19" s="68" customFormat="1" ht="15" customHeight="1">
      <c r="A14" s="408">
        <v>2011</v>
      </c>
      <c r="B14" s="428">
        <v>357418</v>
      </c>
      <c r="C14" s="429">
        <v>23</v>
      </c>
      <c r="D14" s="429">
        <v>14061</v>
      </c>
      <c r="E14" s="429">
        <v>99231</v>
      </c>
      <c r="F14" s="429">
        <v>137090</v>
      </c>
      <c r="G14" s="429">
        <v>107013</v>
      </c>
      <c r="H14" s="426">
        <v>139584</v>
      </c>
      <c r="I14" s="427">
        <v>17</v>
      </c>
      <c r="J14" s="427">
        <v>9437</v>
      </c>
      <c r="K14" s="427">
        <v>18004</v>
      </c>
      <c r="L14" s="427">
        <v>41136</v>
      </c>
      <c r="M14" s="427">
        <v>70990</v>
      </c>
      <c r="N14" s="426">
        <v>217834</v>
      </c>
      <c r="O14" s="427">
        <v>6</v>
      </c>
      <c r="P14" s="427">
        <v>4624</v>
      </c>
      <c r="Q14" s="427">
        <v>81227</v>
      </c>
      <c r="R14" s="427">
        <v>95954</v>
      </c>
      <c r="S14" s="427">
        <v>36023</v>
      </c>
    </row>
    <row r="15" spans="1:19" s="68" customFormat="1" ht="15" customHeight="1">
      <c r="A15" s="49">
        <v>2012</v>
      </c>
      <c r="B15" s="353">
        <v>362732</v>
      </c>
      <c r="C15" s="354">
        <v>93</v>
      </c>
      <c r="D15" s="354">
        <v>10745</v>
      </c>
      <c r="E15" s="354">
        <v>95589</v>
      </c>
      <c r="F15" s="354">
        <v>141218</v>
      </c>
      <c r="G15" s="354">
        <v>115087</v>
      </c>
      <c r="H15" s="353">
        <v>150338</v>
      </c>
      <c r="I15" s="352">
        <v>88</v>
      </c>
      <c r="J15" s="352">
        <v>8578</v>
      </c>
      <c r="K15" s="352">
        <v>19838</v>
      </c>
      <c r="L15" s="352">
        <v>44536</v>
      </c>
      <c r="M15" s="352">
        <v>77298</v>
      </c>
      <c r="N15" s="353">
        <v>212394</v>
      </c>
      <c r="O15" s="352">
        <v>5</v>
      </c>
      <c r="P15" s="352">
        <v>2167</v>
      </c>
      <c r="Q15" s="352">
        <v>75751</v>
      </c>
      <c r="R15" s="352">
        <v>96682</v>
      </c>
      <c r="S15" s="352">
        <v>37789</v>
      </c>
    </row>
    <row r="16" spans="1:19" s="68" customFormat="1" ht="15" customHeight="1">
      <c r="A16" s="408">
        <v>2013</v>
      </c>
      <c r="B16" s="428">
        <v>367282</v>
      </c>
      <c r="C16" s="429">
        <v>16</v>
      </c>
      <c r="D16" s="429">
        <v>9005</v>
      </c>
      <c r="E16" s="429">
        <v>91240</v>
      </c>
      <c r="F16" s="429">
        <v>145831</v>
      </c>
      <c r="G16" s="429">
        <v>121190</v>
      </c>
      <c r="H16" s="428">
        <v>155219</v>
      </c>
      <c r="I16" s="427">
        <v>12</v>
      </c>
      <c r="J16" s="427">
        <v>7825</v>
      </c>
      <c r="K16" s="427">
        <v>18884</v>
      </c>
      <c r="L16" s="427">
        <v>45975</v>
      </c>
      <c r="M16" s="427">
        <v>82523</v>
      </c>
      <c r="N16" s="428">
        <v>212063</v>
      </c>
      <c r="O16" s="427">
        <v>4</v>
      </c>
      <c r="P16" s="427">
        <v>1180</v>
      </c>
      <c r="Q16" s="427">
        <v>72356</v>
      </c>
      <c r="R16" s="427">
        <v>99856</v>
      </c>
      <c r="S16" s="427">
        <v>38667</v>
      </c>
    </row>
    <row r="17" spans="1:19" s="68" customFormat="1" ht="15" customHeight="1">
      <c r="A17" s="49">
        <v>2014</v>
      </c>
      <c r="B17" s="353">
        <f>SUM(C17:G17)</f>
        <v>383386</v>
      </c>
      <c r="C17" s="354">
        <f aca="true" t="shared" si="0" ref="C17:G18">I17+O17</f>
        <v>11</v>
      </c>
      <c r="D17" s="354">
        <f t="shared" si="0"/>
        <v>7964</v>
      </c>
      <c r="E17" s="354">
        <f t="shared" si="0"/>
        <v>90384</v>
      </c>
      <c r="F17" s="354">
        <f t="shared" si="0"/>
        <v>150533</v>
      </c>
      <c r="G17" s="354">
        <f t="shared" si="0"/>
        <v>134494</v>
      </c>
      <c r="H17" s="353">
        <f>SUM(I17:M17)</f>
        <v>163113</v>
      </c>
      <c r="I17" s="352">
        <v>6</v>
      </c>
      <c r="J17" s="352">
        <v>7081</v>
      </c>
      <c r="K17" s="352">
        <v>18100</v>
      </c>
      <c r="L17" s="352">
        <v>46963</v>
      </c>
      <c r="M17" s="352">
        <v>90963</v>
      </c>
      <c r="N17" s="353">
        <f>SUM(O17:S17)</f>
        <v>220273</v>
      </c>
      <c r="O17" s="352">
        <v>5</v>
      </c>
      <c r="P17" s="352">
        <v>883</v>
      </c>
      <c r="Q17" s="352">
        <v>72284</v>
      </c>
      <c r="R17" s="352">
        <v>103570</v>
      </c>
      <c r="S17" s="352">
        <v>43531</v>
      </c>
    </row>
    <row r="18" spans="1:19" s="68" customFormat="1" ht="15" customHeight="1">
      <c r="A18" s="408">
        <v>2015</v>
      </c>
      <c r="B18" s="428">
        <f>SUM(C18:G18)</f>
        <v>388004</v>
      </c>
      <c r="C18" s="429">
        <f t="shared" si="0"/>
        <v>12</v>
      </c>
      <c r="D18" s="429">
        <f t="shared" si="0"/>
        <v>6571</v>
      </c>
      <c r="E18" s="429">
        <f t="shared" si="0"/>
        <v>85331</v>
      </c>
      <c r="F18" s="429">
        <f t="shared" si="0"/>
        <v>154012</v>
      </c>
      <c r="G18" s="429">
        <f t="shared" si="0"/>
        <v>142078</v>
      </c>
      <c r="H18" s="428">
        <f>SUM(I18:M18)</f>
        <v>165722</v>
      </c>
      <c r="I18" s="427">
        <v>7</v>
      </c>
      <c r="J18" s="427">
        <v>6096</v>
      </c>
      <c r="K18" s="427">
        <v>16955</v>
      </c>
      <c r="L18" s="427">
        <v>46787</v>
      </c>
      <c r="M18" s="427">
        <v>95877</v>
      </c>
      <c r="N18" s="428">
        <f>SUM(O18:S18)</f>
        <v>222282</v>
      </c>
      <c r="O18" s="427">
        <v>5</v>
      </c>
      <c r="P18" s="427">
        <v>475</v>
      </c>
      <c r="Q18" s="427">
        <v>68376</v>
      </c>
      <c r="R18" s="427">
        <v>107225</v>
      </c>
      <c r="S18" s="427">
        <v>46201</v>
      </c>
    </row>
    <row r="19" spans="1:19" s="68" customFormat="1" ht="6" customHeight="1">
      <c r="A19" s="261"/>
      <c r="B19" s="262"/>
      <c r="C19" s="263"/>
      <c r="D19" s="263"/>
      <c r="E19" s="263"/>
      <c r="F19" s="263"/>
      <c r="G19" s="263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</row>
    <row r="20" spans="1:8" ht="14.25">
      <c r="A20" s="58" t="s">
        <v>77</v>
      </c>
      <c r="B20" s="62"/>
      <c r="C20" s="62"/>
      <c r="D20" s="62"/>
      <c r="E20" s="62"/>
      <c r="F20" s="62"/>
      <c r="G20" s="62"/>
      <c r="H20" s="58" t="s">
        <v>77</v>
      </c>
    </row>
    <row r="21" spans="1:8" ht="14.25">
      <c r="A21" s="109" t="s">
        <v>96</v>
      </c>
      <c r="H21" s="109" t="s">
        <v>96</v>
      </c>
    </row>
    <row r="22" spans="7:19" ht="14.25">
      <c r="G22" s="111"/>
      <c r="I22" s="88"/>
      <c r="J22" s="88"/>
      <c r="K22" s="88"/>
      <c r="N22" s="88"/>
      <c r="O22" s="88"/>
      <c r="P22" s="88"/>
      <c r="Q22" s="88"/>
      <c r="R22" s="88"/>
      <c r="S22" s="88"/>
    </row>
  </sheetData>
  <sheetProtection/>
  <mergeCells count="13">
    <mergeCell ref="I5:M5"/>
    <mergeCell ref="N5:N6"/>
    <mergeCell ref="O5:S5"/>
    <mergeCell ref="B4:G4"/>
    <mergeCell ref="B3:G3"/>
    <mergeCell ref="H3:S3"/>
    <mergeCell ref="A1:S1"/>
    <mergeCell ref="B5:B6"/>
    <mergeCell ref="C5:G5"/>
    <mergeCell ref="H5:H6"/>
    <mergeCell ref="A3:A6"/>
    <mergeCell ref="H4:M4"/>
    <mergeCell ref="N4:S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77" r:id="rId2"/>
  <headerFooter>
    <oddHeader>&amp;C&amp;"-,Negrito"&amp;14&amp;K04-049PRINCIPAIS RESULTADOS - CENSO DA EDUCAÇÃO SUPERIOR</oddHeader>
    <oddFooter>&amp;C&amp;G&amp;RTabela 3.1</oddFooter>
  </headerFooter>
  <colBreaks count="1" manualBreakCount="1">
    <brk id="7" max="22" man="1"/>
  </colBreaks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85"/>
  <sheetViews>
    <sheetView showGridLines="0" workbookViewId="0" topLeftCell="A1">
      <selection activeCell="A1" sqref="A1:F1"/>
    </sheetView>
  </sheetViews>
  <sheetFormatPr defaultColWidth="9.00390625" defaultRowHeight="15"/>
  <cols>
    <col min="1" max="1" width="7.57421875" style="52" customWidth="1"/>
    <col min="2" max="2" width="16.57421875" style="52" customWidth="1"/>
    <col min="3" max="6" width="12.7109375" style="52" customWidth="1"/>
    <col min="7" max="16384" width="9.00390625" style="52" customWidth="1"/>
  </cols>
  <sheetData>
    <row r="1" spans="1:6" ht="34.5" customHeight="1">
      <c r="A1" s="630" t="s">
        <v>265</v>
      </c>
      <c r="B1" s="630"/>
      <c r="C1" s="630"/>
      <c r="D1" s="630"/>
      <c r="E1" s="630"/>
      <c r="F1" s="630"/>
    </row>
    <row r="2" ht="6" customHeight="1"/>
    <row r="3" spans="1:6" ht="19.5" customHeight="1">
      <c r="A3" s="642" t="s">
        <v>84</v>
      </c>
      <c r="B3" s="639" t="s">
        <v>75</v>
      </c>
      <c r="C3" s="636" t="s">
        <v>62</v>
      </c>
      <c r="D3" s="636"/>
      <c r="E3" s="636"/>
      <c r="F3" s="637"/>
    </row>
    <row r="4" spans="1:6" s="62" customFormat="1" ht="19.5" customHeight="1">
      <c r="A4" s="643"/>
      <c r="B4" s="640"/>
      <c r="C4" s="638" t="s">
        <v>4</v>
      </c>
      <c r="D4" s="636" t="s">
        <v>70</v>
      </c>
      <c r="E4" s="636"/>
      <c r="F4" s="637"/>
    </row>
    <row r="5" spans="1:6" s="62" customFormat="1" ht="29.25" customHeight="1">
      <c r="A5" s="644"/>
      <c r="B5" s="641"/>
      <c r="C5" s="638"/>
      <c r="D5" s="78" t="s">
        <v>64</v>
      </c>
      <c r="E5" s="78" t="s">
        <v>65</v>
      </c>
      <c r="F5" s="266" t="s">
        <v>66</v>
      </c>
    </row>
    <row r="6" spans="1:6" s="62" customFormat="1" ht="6" customHeight="1">
      <c r="A6" s="166"/>
      <c r="B6" s="166"/>
      <c r="C6" s="166"/>
      <c r="D6" s="168"/>
      <c r="E6" s="168"/>
      <c r="F6" s="168"/>
    </row>
    <row r="7" spans="1:6" s="62" customFormat="1" ht="15" customHeight="1">
      <c r="A7" s="435">
        <v>2005</v>
      </c>
      <c r="B7" s="436" t="s">
        <v>4</v>
      </c>
      <c r="C7" s="437">
        <v>292504</v>
      </c>
      <c r="D7" s="437">
        <v>104662</v>
      </c>
      <c r="E7" s="437">
        <v>66104</v>
      </c>
      <c r="F7" s="437">
        <v>121738</v>
      </c>
    </row>
    <row r="8" spans="1:6" s="62" customFormat="1" ht="15" customHeight="1">
      <c r="A8" s="87"/>
      <c r="B8" s="430" t="s">
        <v>7</v>
      </c>
      <c r="C8" s="431">
        <v>98033</v>
      </c>
      <c r="D8" s="431">
        <v>72438</v>
      </c>
      <c r="E8" s="431">
        <v>18059</v>
      </c>
      <c r="F8" s="431">
        <v>7536</v>
      </c>
    </row>
    <row r="9" spans="1:6" s="62" customFormat="1" ht="15" customHeight="1">
      <c r="A9" s="87"/>
      <c r="B9" s="355" t="s">
        <v>71</v>
      </c>
      <c r="C9" s="356">
        <v>52943</v>
      </c>
      <c r="D9" s="356">
        <v>44351</v>
      </c>
      <c r="E9" s="356">
        <v>8373</v>
      </c>
      <c r="F9" s="356">
        <v>219</v>
      </c>
    </row>
    <row r="10" spans="1:6" s="62" customFormat="1" ht="15" customHeight="1">
      <c r="A10" s="87"/>
      <c r="B10" s="355" t="s">
        <v>72</v>
      </c>
      <c r="C10" s="356">
        <v>37677</v>
      </c>
      <c r="D10" s="356">
        <v>26697</v>
      </c>
      <c r="E10" s="356">
        <v>8211</v>
      </c>
      <c r="F10" s="356">
        <v>2769</v>
      </c>
    </row>
    <row r="11" spans="1:6" s="62" customFormat="1" ht="15" customHeight="1">
      <c r="A11" s="87"/>
      <c r="B11" s="355" t="s">
        <v>73</v>
      </c>
      <c r="C11" s="356">
        <v>7413</v>
      </c>
      <c r="D11" s="356">
        <v>1390</v>
      </c>
      <c r="E11" s="356">
        <v>1475</v>
      </c>
      <c r="F11" s="356">
        <v>4548</v>
      </c>
    </row>
    <row r="12" spans="1:6" s="62" customFormat="1" ht="15" customHeight="1">
      <c r="A12" s="87"/>
      <c r="B12" s="430" t="s">
        <v>1</v>
      </c>
      <c r="C12" s="431">
        <v>194471</v>
      </c>
      <c r="D12" s="431">
        <v>32224</v>
      </c>
      <c r="E12" s="431">
        <v>48045</v>
      </c>
      <c r="F12" s="431">
        <v>114202</v>
      </c>
    </row>
    <row r="13" spans="1:6" s="62" customFormat="1" ht="6" customHeight="1">
      <c r="A13" s="87"/>
      <c r="B13" s="81"/>
      <c r="C13" s="356"/>
      <c r="D13" s="356"/>
      <c r="E13" s="356"/>
      <c r="F13" s="356"/>
    </row>
    <row r="14" spans="1:6" s="62" customFormat="1" ht="15" customHeight="1">
      <c r="A14" s="435">
        <v>2006</v>
      </c>
      <c r="B14" s="436" t="s">
        <v>4</v>
      </c>
      <c r="C14" s="437">
        <v>302006</v>
      </c>
      <c r="D14" s="437">
        <v>107750</v>
      </c>
      <c r="E14" s="437">
        <v>63131</v>
      </c>
      <c r="F14" s="437">
        <v>131125</v>
      </c>
    </row>
    <row r="15" spans="1:6" s="62" customFormat="1" ht="15" customHeight="1">
      <c r="A15" s="87"/>
      <c r="B15" s="430" t="s">
        <v>7</v>
      </c>
      <c r="C15" s="431">
        <v>100726</v>
      </c>
      <c r="D15" s="431">
        <v>74623</v>
      </c>
      <c r="E15" s="431">
        <v>16443</v>
      </c>
      <c r="F15" s="431">
        <v>9660</v>
      </c>
    </row>
    <row r="16" spans="1:6" s="62" customFormat="1" ht="15" customHeight="1">
      <c r="A16" s="87"/>
      <c r="B16" s="355" t="s">
        <v>71</v>
      </c>
      <c r="C16" s="356">
        <v>54560</v>
      </c>
      <c r="D16" s="356">
        <v>45396</v>
      </c>
      <c r="E16" s="356">
        <v>7264</v>
      </c>
      <c r="F16" s="356">
        <v>1900</v>
      </c>
    </row>
    <row r="17" spans="1:6" s="62" customFormat="1" ht="15" customHeight="1">
      <c r="A17" s="87"/>
      <c r="B17" s="355" t="s">
        <v>72</v>
      </c>
      <c r="C17" s="356">
        <v>38454</v>
      </c>
      <c r="D17" s="356">
        <v>27770</v>
      </c>
      <c r="E17" s="356">
        <v>7820</v>
      </c>
      <c r="F17" s="356">
        <v>2864</v>
      </c>
    </row>
    <row r="18" spans="1:6" s="62" customFormat="1" ht="15" customHeight="1">
      <c r="A18" s="87"/>
      <c r="B18" s="355" t="s">
        <v>73</v>
      </c>
      <c r="C18" s="356">
        <v>7712</v>
      </c>
      <c r="D18" s="356">
        <v>1457</v>
      </c>
      <c r="E18" s="356">
        <v>1359</v>
      </c>
      <c r="F18" s="356">
        <v>4896</v>
      </c>
    </row>
    <row r="19" spans="1:6" s="62" customFormat="1" ht="15" customHeight="1">
      <c r="A19" s="87"/>
      <c r="B19" s="430" t="s">
        <v>1</v>
      </c>
      <c r="C19" s="431">
        <v>201280</v>
      </c>
      <c r="D19" s="431">
        <v>33127</v>
      </c>
      <c r="E19" s="431">
        <v>46688</v>
      </c>
      <c r="F19" s="431">
        <v>121465</v>
      </c>
    </row>
    <row r="20" spans="1:6" s="62" customFormat="1" ht="6" customHeight="1">
      <c r="A20" s="87"/>
      <c r="B20" s="81"/>
      <c r="C20" s="356"/>
      <c r="D20" s="356"/>
      <c r="E20" s="356"/>
      <c r="F20" s="356"/>
    </row>
    <row r="21" spans="1:6" s="62" customFormat="1" ht="15" customHeight="1">
      <c r="A21" s="435">
        <v>2007</v>
      </c>
      <c r="B21" s="436" t="s">
        <v>4</v>
      </c>
      <c r="C21" s="437">
        <v>317041</v>
      </c>
      <c r="D21" s="437">
        <v>118499</v>
      </c>
      <c r="E21" s="437">
        <v>66869</v>
      </c>
      <c r="F21" s="437">
        <v>131673</v>
      </c>
    </row>
    <row r="22" spans="1:6" s="62" customFormat="1" ht="15" customHeight="1">
      <c r="A22" s="87"/>
      <c r="B22" s="430" t="s">
        <v>7</v>
      </c>
      <c r="C22" s="431">
        <v>108828</v>
      </c>
      <c r="D22" s="431">
        <v>80885</v>
      </c>
      <c r="E22" s="431">
        <v>19217</v>
      </c>
      <c r="F22" s="431">
        <v>8726</v>
      </c>
    </row>
    <row r="23" spans="1:6" s="62" customFormat="1" ht="15" customHeight="1">
      <c r="A23" s="87"/>
      <c r="B23" s="355" t="s">
        <v>71</v>
      </c>
      <c r="C23" s="356">
        <v>59156</v>
      </c>
      <c r="D23" s="356">
        <v>49516</v>
      </c>
      <c r="E23" s="356">
        <v>8257</v>
      </c>
      <c r="F23" s="356">
        <v>1383</v>
      </c>
    </row>
    <row r="24" spans="1:6" s="62" customFormat="1" ht="15" customHeight="1">
      <c r="A24" s="87"/>
      <c r="B24" s="355" t="s">
        <v>72</v>
      </c>
      <c r="C24" s="356">
        <v>41709</v>
      </c>
      <c r="D24" s="356">
        <v>29459</v>
      </c>
      <c r="E24" s="356">
        <v>9067</v>
      </c>
      <c r="F24" s="356">
        <v>3183</v>
      </c>
    </row>
    <row r="25" spans="1:6" s="62" customFormat="1" ht="15" customHeight="1">
      <c r="A25" s="87"/>
      <c r="B25" s="355" t="s">
        <v>73</v>
      </c>
      <c r="C25" s="356">
        <v>7963</v>
      </c>
      <c r="D25" s="356">
        <v>1910</v>
      </c>
      <c r="E25" s="356">
        <v>1893</v>
      </c>
      <c r="F25" s="356">
        <v>4160</v>
      </c>
    </row>
    <row r="26" spans="1:6" s="62" customFormat="1" ht="15" customHeight="1">
      <c r="A26" s="87"/>
      <c r="B26" s="430" t="s">
        <v>1</v>
      </c>
      <c r="C26" s="431">
        <v>208213</v>
      </c>
      <c r="D26" s="431">
        <v>37614</v>
      </c>
      <c r="E26" s="431">
        <v>47652</v>
      </c>
      <c r="F26" s="431">
        <v>122947</v>
      </c>
    </row>
    <row r="27" spans="1:6" s="62" customFormat="1" ht="6" customHeight="1">
      <c r="A27" s="87"/>
      <c r="B27" s="81"/>
      <c r="C27" s="356"/>
      <c r="D27" s="356"/>
      <c r="E27" s="356"/>
      <c r="F27" s="356"/>
    </row>
    <row r="28" spans="1:6" s="62" customFormat="1" ht="15" customHeight="1">
      <c r="A28" s="435">
        <v>2008</v>
      </c>
      <c r="B28" s="436" t="s">
        <v>4</v>
      </c>
      <c r="C28" s="437">
        <v>321493</v>
      </c>
      <c r="D28" s="437">
        <v>124688</v>
      </c>
      <c r="E28" s="437">
        <v>67288</v>
      </c>
      <c r="F28" s="437">
        <v>129517</v>
      </c>
    </row>
    <row r="29" spans="1:6" s="62" customFormat="1" ht="15" customHeight="1">
      <c r="A29" s="87"/>
      <c r="B29" s="430" t="s">
        <v>7</v>
      </c>
      <c r="C29" s="431">
        <v>111894</v>
      </c>
      <c r="D29" s="431">
        <v>85180</v>
      </c>
      <c r="E29" s="431">
        <v>18084</v>
      </c>
      <c r="F29" s="431">
        <v>8630</v>
      </c>
    </row>
    <row r="30" spans="1:6" s="62" customFormat="1" ht="15" customHeight="1">
      <c r="A30" s="87"/>
      <c r="B30" s="355" t="s">
        <v>71</v>
      </c>
      <c r="C30" s="356">
        <v>61783</v>
      </c>
      <c r="D30" s="356">
        <v>52738</v>
      </c>
      <c r="E30" s="356">
        <v>8242</v>
      </c>
      <c r="F30" s="356">
        <v>803</v>
      </c>
    </row>
    <row r="31" spans="1:6" s="62" customFormat="1" ht="15" customHeight="1">
      <c r="A31" s="87"/>
      <c r="B31" s="355" t="s">
        <v>72</v>
      </c>
      <c r="C31" s="356">
        <v>42042</v>
      </c>
      <c r="D31" s="356">
        <v>30709</v>
      </c>
      <c r="E31" s="356">
        <v>8277</v>
      </c>
      <c r="F31" s="356">
        <v>3056</v>
      </c>
    </row>
    <row r="32" spans="1:6" s="62" customFormat="1" ht="15" customHeight="1">
      <c r="A32" s="87"/>
      <c r="B32" s="355" t="s">
        <v>73</v>
      </c>
      <c r="C32" s="356">
        <v>8069</v>
      </c>
      <c r="D32" s="356">
        <v>1733</v>
      </c>
      <c r="E32" s="356">
        <v>1565</v>
      </c>
      <c r="F32" s="356">
        <v>4771</v>
      </c>
    </row>
    <row r="33" spans="1:6" s="62" customFormat="1" ht="15" customHeight="1">
      <c r="A33" s="87"/>
      <c r="B33" s="430" t="s">
        <v>1</v>
      </c>
      <c r="C33" s="431">
        <v>209599</v>
      </c>
      <c r="D33" s="431">
        <v>39508</v>
      </c>
      <c r="E33" s="431">
        <v>49204</v>
      </c>
      <c r="F33" s="431">
        <v>120887</v>
      </c>
    </row>
    <row r="34" spans="1:6" s="62" customFormat="1" ht="6" customHeight="1">
      <c r="A34" s="87"/>
      <c r="B34" s="81"/>
      <c r="C34" s="356"/>
      <c r="D34" s="356"/>
      <c r="E34" s="356"/>
      <c r="F34" s="356"/>
    </row>
    <row r="35" spans="1:6" s="62" customFormat="1" ht="15" customHeight="1">
      <c r="A35" s="435">
        <v>2009</v>
      </c>
      <c r="B35" s="436" t="s">
        <v>4</v>
      </c>
      <c r="C35" s="437">
        <v>340817</v>
      </c>
      <c r="D35" s="437">
        <v>143963</v>
      </c>
      <c r="E35" s="437">
        <v>73059</v>
      </c>
      <c r="F35" s="437">
        <v>123795</v>
      </c>
    </row>
    <row r="36" spans="1:6" s="62" customFormat="1" ht="15" customHeight="1">
      <c r="A36" s="87"/>
      <c r="B36" s="430" t="s">
        <v>7</v>
      </c>
      <c r="C36" s="431">
        <v>122977</v>
      </c>
      <c r="D36" s="431">
        <v>97069</v>
      </c>
      <c r="E36" s="431">
        <v>17485</v>
      </c>
      <c r="F36" s="431">
        <v>8423</v>
      </c>
    </row>
    <row r="37" spans="1:6" s="62" customFormat="1" ht="15" customHeight="1">
      <c r="A37" s="87"/>
      <c r="B37" s="355" t="s">
        <v>71</v>
      </c>
      <c r="C37" s="356">
        <v>72228</v>
      </c>
      <c r="D37" s="356">
        <v>63215</v>
      </c>
      <c r="E37" s="356">
        <v>7985</v>
      </c>
      <c r="F37" s="356">
        <v>1028</v>
      </c>
    </row>
    <row r="38" spans="1:6" s="62" customFormat="1" ht="15" customHeight="1">
      <c r="A38" s="87"/>
      <c r="B38" s="355" t="s">
        <v>72</v>
      </c>
      <c r="C38" s="356">
        <v>43145</v>
      </c>
      <c r="D38" s="356">
        <v>32445</v>
      </c>
      <c r="E38" s="356">
        <v>7938</v>
      </c>
      <c r="F38" s="356">
        <v>2762</v>
      </c>
    </row>
    <row r="39" spans="1:6" s="62" customFormat="1" ht="15" customHeight="1">
      <c r="A39" s="87"/>
      <c r="B39" s="355" t="s">
        <v>73</v>
      </c>
      <c r="C39" s="356">
        <v>7604</v>
      </c>
      <c r="D39" s="356">
        <v>1409</v>
      </c>
      <c r="E39" s="356">
        <v>1562</v>
      </c>
      <c r="F39" s="356">
        <v>4633</v>
      </c>
    </row>
    <row r="40" spans="1:6" s="62" customFormat="1" ht="15" customHeight="1">
      <c r="A40" s="87"/>
      <c r="B40" s="430" t="s">
        <v>1</v>
      </c>
      <c r="C40" s="431">
        <v>217840</v>
      </c>
      <c r="D40" s="431">
        <v>46894</v>
      </c>
      <c r="E40" s="431">
        <v>55574</v>
      </c>
      <c r="F40" s="431">
        <v>115372</v>
      </c>
    </row>
    <row r="41" spans="1:6" s="62" customFormat="1" ht="6" customHeight="1">
      <c r="A41" s="87"/>
      <c r="B41" s="81"/>
      <c r="C41" s="356"/>
      <c r="D41" s="356"/>
      <c r="E41" s="356"/>
      <c r="F41" s="356"/>
    </row>
    <row r="42" spans="1:6" s="62" customFormat="1" ht="15" customHeight="1">
      <c r="A42" s="435">
        <v>2010</v>
      </c>
      <c r="B42" s="436" t="s">
        <v>4</v>
      </c>
      <c r="C42" s="437">
        <v>345335</v>
      </c>
      <c r="D42" s="437">
        <v>156370</v>
      </c>
      <c r="E42" s="437">
        <v>77088</v>
      </c>
      <c r="F42" s="437">
        <v>111877</v>
      </c>
    </row>
    <row r="43" spans="1:7" s="62" customFormat="1" ht="15" customHeight="1">
      <c r="A43" s="87"/>
      <c r="B43" s="430" t="s">
        <v>7</v>
      </c>
      <c r="C43" s="431">
        <v>130789</v>
      </c>
      <c r="D43" s="431">
        <v>104957</v>
      </c>
      <c r="E43" s="431">
        <v>16924</v>
      </c>
      <c r="F43" s="431">
        <v>8908</v>
      </c>
      <c r="G43" s="84"/>
    </row>
    <row r="44" spans="1:7" s="62" customFormat="1" ht="15" customHeight="1">
      <c r="A44" s="87"/>
      <c r="B44" s="355" t="s">
        <v>71</v>
      </c>
      <c r="C44" s="356">
        <v>78608</v>
      </c>
      <c r="D44" s="356">
        <v>70481</v>
      </c>
      <c r="E44" s="356">
        <v>7416</v>
      </c>
      <c r="F44" s="356">
        <v>711</v>
      </c>
      <c r="G44" s="84"/>
    </row>
    <row r="45" spans="1:7" s="62" customFormat="1" ht="15" customHeight="1">
      <c r="A45" s="87"/>
      <c r="B45" s="355" t="s">
        <v>72</v>
      </c>
      <c r="C45" s="356">
        <v>45069</v>
      </c>
      <c r="D45" s="356">
        <v>33062</v>
      </c>
      <c r="E45" s="356">
        <v>7873</v>
      </c>
      <c r="F45" s="356">
        <v>4134</v>
      </c>
      <c r="G45" s="84"/>
    </row>
    <row r="46" spans="1:7" s="62" customFormat="1" ht="15" customHeight="1">
      <c r="A46" s="87"/>
      <c r="B46" s="355" t="s">
        <v>73</v>
      </c>
      <c r="C46" s="356">
        <v>7112</v>
      </c>
      <c r="D46" s="356">
        <v>1414</v>
      </c>
      <c r="E46" s="356">
        <v>1635</v>
      </c>
      <c r="F46" s="356">
        <v>4063</v>
      </c>
      <c r="G46" s="84"/>
    </row>
    <row r="47" spans="1:7" s="62" customFormat="1" ht="15" customHeight="1">
      <c r="A47" s="87"/>
      <c r="B47" s="430" t="s">
        <v>1</v>
      </c>
      <c r="C47" s="431">
        <v>214546</v>
      </c>
      <c r="D47" s="431">
        <v>51413</v>
      </c>
      <c r="E47" s="431">
        <v>60164</v>
      </c>
      <c r="F47" s="431">
        <v>102969</v>
      </c>
      <c r="G47" s="84"/>
    </row>
    <row r="48" spans="1:7" s="62" customFormat="1" ht="6" customHeight="1">
      <c r="A48" s="87"/>
      <c r="B48" s="355"/>
      <c r="C48" s="356"/>
      <c r="D48" s="356"/>
      <c r="E48" s="356"/>
      <c r="F48" s="356"/>
      <c r="G48" s="84"/>
    </row>
    <row r="49" spans="1:6" ht="15" customHeight="1">
      <c r="A49" s="435">
        <v>2011</v>
      </c>
      <c r="B49" s="436" t="s">
        <v>4</v>
      </c>
      <c r="C49" s="438">
        <v>357418</v>
      </c>
      <c r="D49" s="438">
        <v>167714</v>
      </c>
      <c r="E49" s="438">
        <v>85295</v>
      </c>
      <c r="F49" s="438">
        <v>104409</v>
      </c>
    </row>
    <row r="50" spans="1:6" ht="15" customHeight="1">
      <c r="A50" s="87"/>
      <c r="B50" s="430" t="s">
        <v>7</v>
      </c>
      <c r="C50" s="432">
        <v>139584</v>
      </c>
      <c r="D50" s="432">
        <v>113225</v>
      </c>
      <c r="E50" s="432">
        <v>17418</v>
      </c>
      <c r="F50" s="432">
        <v>8941</v>
      </c>
    </row>
    <row r="51" spans="1:6" ht="15" customHeight="1">
      <c r="A51" s="87"/>
      <c r="B51" s="355" t="s">
        <v>71</v>
      </c>
      <c r="C51" s="357">
        <v>84408</v>
      </c>
      <c r="D51" s="357">
        <v>77003</v>
      </c>
      <c r="E51" s="357">
        <v>6861</v>
      </c>
      <c r="F51" s="357">
        <v>544</v>
      </c>
    </row>
    <row r="52" spans="1:6" ht="15" customHeight="1">
      <c r="A52" s="87"/>
      <c r="B52" s="355" t="s">
        <v>72</v>
      </c>
      <c r="C52" s="357">
        <v>47376</v>
      </c>
      <c r="D52" s="357">
        <v>34100</v>
      </c>
      <c r="E52" s="357">
        <v>8462</v>
      </c>
      <c r="F52" s="357">
        <v>4814</v>
      </c>
    </row>
    <row r="53" spans="1:6" ht="15" customHeight="1">
      <c r="A53" s="86"/>
      <c r="B53" s="355" t="s">
        <v>73</v>
      </c>
      <c r="C53" s="357">
        <v>7800</v>
      </c>
      <c r="D53" s="357">
        <v>2122</v>
      </c>
      <c r="E53" s="357">
        <v>2095</v>
      </c>
      <c r="F53" s="357">
        <v>3583</v>
      </c>
    </row>
    <row r="54" spans="1:6" ht="15" customHeight="1">
      <c r="A54" s="86"/>
      <c r="B54" s="430" t="s">
        <v>1</v>
      </c>
      <c r="C54" s="432">
        <v>217834</v>
      </c>
      <c r="D54" s="432">
        <v>54489</v>
      </c>
      <c r="E54" s="432">
        <v>67877</v>
      </c>
      <c r="F54" s="432">
        <v>95468</v>
      </c>
    </row>
    <row r="55" spans="1:6" ht="6" customHeight="1">
      <c r="A55" s="86"/>
      <c r="B55" s="355"/>
      <c r="C55" s="357"/>
      <c r="D55" s="357"/>
      <c r="E55" s="357"/>
      <c r="F55" s="357"/>
    </row>
    <row r="56" spans="1:6" ht="15" customHeight="1">
      <c r="A56" s="435">
        <v>2012</v>
      </c>
      <c r="B56" s="436" t="s">
        <v>4</v>
      </c>
      <c r="C56" s="438">
        <v>362732</v>
      </c>
      <c r="D56" s="438">
        <v>171815</v>
      </c>
      <c r="E56" s="438">
        <v>92013</v>
      </c>
      <c r="F56" s="438">
        <v>98904</v>
      </c>
    </row>
    <row r="57" spans="1:6" ht="15" customHeight="1">
      <c r="A57" s="87"/>
      <c r="B57" s="430" t="s">
        <v>7</v>
      </c>
      <c r="C57" s="432">
        <v>150338</v>
      </c>
      <c r="D57" s="432">
        <v>120443</v>
      </c>
      <c r="E57" s="432">
        <v>19501</v>
      </c>
      <c r="F57" s="432">
        <v>10394</v>
      </c>
    </row>
    <row r="58" spans="1:6" ht="15" customHeight="1">
      <c r="A58" s="87"/>
      <c r="B58" s="355" t="s">
        <v>71</v>
      </c>
      <c r="C58" s="357">
        <v>90416</v>
      </c>
      <c r="D58" s="357">
        <v>82282</v>
      </c>
      <c r="E58" s="357">
        <v>7204</v>
      </c>
      <c r="F58" s="357">
        <v>930</v>
      </c>
    </row>
    <row r="59" spans="1:6" ht="15" customHeight="1">
      <c r="A59" s="87"/>
      <c r="B59" s="355" t="s">
        <v>72</v>
      </c>
      <c r="C59" s="357">
        <v>48172</v>
      </c>
      <c r="D59" s="357">
        <v>34788</v>
      </c>
      <c r="E59" s="357">
        <v>9202</v>
      </c>
      <c r="F59" s="357">
        <v>4182</v>
      </c>
    </row>
    <row r="60" spans="1:6" ht="15" customHeight="1">
      <c r="A60" s="86"/>
      <c r="B60" s="355" t="s">
        <v>73</v>
      </c>
      <c r="C60" s="357">
        <v>11750</v>
      </c>
      <c r="D60" s="357">
        <v>3373</v>
      </c>
      <c r="E60" s="357">
        <v>3095</v>
      </c>
      <c r="F60" s="357">
        <v>5282</v>
      </c>
    </row>
    <row r="61" spans="1:6" ht="15" customHeight="1">
      <c r="A61" s="86"/>
      <c r="B61" s="430" t="s">
        <v>1</v>
      </c>
      <c r="C61" s="432">
        <v>212394</v>
      </c>
      <c r="D61" s="432">
        <v>51372</v>
      </c>
      <c r="E61" s="432">
        <v>72512</v>
      </c>
      <c r="F61" s="432">
        <v>88510</v>
      </c>
    </row>
    <row r="62" spans="1:6" ht="6" customHeight="1">
      <c r="A62" s="86"/>
      <c r="B62" s="355"/>
      <c r="C62" s="357"/>
      <c r="D62" s="357"/>
      <c r="E62" s="357"/>
      <c r="F62" s="357"/>
    </row>
    <row r="63" spans="1:6" ht="15" customHeight="1">
      <c r="A63" s="435">
        <v>2013</v>
      </c>
      <c r="B63" s="436" t="s">
        <v>4</v>
      </c>
      <c r="C63" s="438">
        <v>367282</v>
      </c>
      <c r="D63" s="438">
        <v>179410</v>
      </c>
      <c r="E63" s="438">
        <v>93173</v>
      </c>
      <c r="F63" s="438">
        <v>94699</v>
      </c>
    </row>
    <row r="64" spans="1:6" ht="15" customHeight="1">
      <c r="A64" s="87"/>
      <c r="B64" s="430" t="s">
        <v>7</v>
      </c>
      <c r="C64" s="432">
        <v>155219</v>
      </c>
      <c r="D64" s="432">
        <v>126592</v>
      </c>
      <c r="E64" s="432">
        <v>18485</v>
      </c>
      <c r="F64" s="432">
        <v>10142</v>
      </c>
    </row>
    <row r="65" spans="1:6" ht="15" customHeight="1">
      <c r="A65" s="87"/>
      <c r="B65" s="355" t="s">
        <v>71</v>
      </c>
      <c r="C65" s="357">
        <v>95194</v>
      </c>
      <c r="D65" s="357">
        <v>86805</v>
      </c>
      <c r="E65" s="357">
        <v>7179</v>
      </c>
      <c r="F65" s="357">
        <v>1210</v>
      </c>
    </row>
    <row r="66" spans="1:6" ht="15" customHeight="1">
      <c r="A66" s="87"/>
      <c r="B66" s="355" t="s">
        <v>72</v>
      </c>
      <c r="C66" s="357">
        <v>48275</v>
      </c>
      <c r="D66" s="357">
        <v>36293</v>
      </c>
      <c r="E66" s="357">
        <v>8321</v>
      </c>
      <c r="F66" s="357">
        <v>3661</v>
      </c>
    </row>
    <row r="67" spans="1:6" ht="15" customHeight="1">
      <c r="A67" s="86"/>
      <c r="B67" s="355" t="s">
        <v>73</v>
      </c>
      <c r="C67" s="357">
        <v>11750</v>
      </c>
      <c r="D67" s="357">
        <v>3494</v>
      </c>
      <c r="E67" s="357">
        <v>2985</v>
      </c>
      <c r="F67" s="357">
        <v>5271</v>
      </c>
    </row>
    <row r="68" spans="1:6" ht="15" customHeight="1">
      <c r="A68" s="86"/>
      <c r="B68" s="430" t="s">
        <v>1</v>
      </c>
      <c r="C68" s="432">
        <v>212063</v>
      </c>
      <c r="D68" s="432">
        <v>52818</v>
      </c>
      <c r="E68" s="432">
        <v>74688</v>
      </c>
      <c r="F68" s="432">
        <v>84557</v>
      </c>
    </row>
    <row r="69" spans="1:6" ht="6" customHeight="1">
      <c r="A69" s="86"/>
      <c r="B69" s="355"/>
      <c r="C69" s="357"/>
      <c r="D69" s="357"/>
      <c r="E69" s="357"/>
      <c r="F69" s="357"/>
    </row>
    <row r="70" spans="1:6" ht="15" customHeight="1">
      <c r="A70" s="435">
        <v>2014</v>
      </c>
      <c r="B70" s="436" t="s">
        <v>4</v>
      </c>
      <c r="C70" s="438">
        <f>C71+C75</f>
        <v>383386</v>
      </c>
      <c r="D70" s="438">
        <f>D71+D75</f>
        <v>188863</v>
      </c>
      <c r="E70" s="438">
        <f>E71+E75</f>
        <v>107631</v>
      </c>
      <c r="F70" s="438">
        <f>F71+F75</f>
        <v>86892</v>
      </c>
    </row>
    <row r="71" spans="1:6" ht="14.25">
      <c r="A71" s="87"/>
      <c r="B71" s="430" t="s">
        <v>7</v>
      </c>
      <c r="C71" s="432">
        <f>SUM(C72:C74)</f>
        <v>163113</v>
      </c>
      <c r="D71" s="432">
        <f>SUM(D72:D74)</f>
        <v>135213</v>
      </c>
      <c r="E71" s="432">
        <f>SUM(E72:E74)</f>
        <v>18649</v>
      </c>
      <c r="F71" s="432">
        <f>SUM(F72:F74)</f>
        <v>9251</v>
      </c>
    </row>
    <row r="72" spans="1:6" ht="14.25">
      <c r="A72" s="87"/>
      <c r="B72" s="355" t="s">
        <v>71</v>
      </c>
      <c r="C72" s="357">
        <f>SUM(D72:F72)</f>
        <v>101768</v>
      </c>
      <c r="D72" s="357">
        <v>93451</v>
      </c>
      <c r="E72" s="357">
        <v>7591</v>
      </c>
      <c r="F72" s="357">
        <v>726</v>
      </c>
    </row>
    <row r="73" spans="1:6" ht="14.25">
      <c r="A73" s="87"/>
      <c r="B73" s="355" t="s">
        <v>72</v>
      </c>
      <c r="C73" s="357">
        <f>SUM(D73:F73)</f>
        <v>50863</v>
      </c>
      <c r="D73" s="357">
        <v>38461</v>
      </c>
      <c r="E73" s="357">
        <v>8227</v>
      </c>
      <c r="F73" s="357">
        <v>4175</v>
      </c>
    </row>
    <row r="74" spans="1:6" ht="14.25">
      <c r="A74" s="86"/>
      <c r="B74" s="355" t="s">
        <v>73</v>
      </c>
      <c r="C74" s="357">
        <f>SUM(D74:F74)</f>
        <v>10482</v>
      </c>
      <c r="D74" s="357">
        <v>3301</v>
      </c>
      <c r="E74" s="357">
        <v>2831</v>
      </c>
      <c r="F74" s="357">
        <v>4350</v>
      </c>
    </row>
    <row r="75" spans="1:6" ht="14.25">
      <c r="A75" s="86"/>
      <c r="B75" s="430" t="s">
        <v>1</v>
      </c>
      <c r="C75" s="432">
        <f>SUM(D75:F75)</f>
        <v>220273</v>
      </c>
      <c r="D75" s="432">
        <v>53650</v>
      </c>
      <c r="E75" s="432">
        <v>88982</v>
      </c>
      <c r="F75" s="432">
        <v>77641</v>
      </c>
    </row>
    <row r="76" spans="1:6" ht="6" customHeight="1">
      <c r="A76" s="86"/>
      <c r="B76" s="355"/>
      <c r="C76" s="357"/>
      <c r="D76" s="357"/>
      <c r="E76" s="357"/>
      <c r="F76" s="357"/>
    </row>
    <row r="77" spans="1:6" ht="14.25">
      <c r="A77" s="435">
        <v>2015</v>
      </c>
      <c r="B77" s="436" t="s">
        <v>4</v>
      </c>
      <c r="C77" s="438">
        <f>C78+C82</f>
        <v>388004</v>
      </c>
      <c r="D77" s="438">
        <f>D78+D82</f>
        <v>194262</v>
      </c>
      <c r="E77" s="438">
        <f>E78+E82</f>
        <v>104158</v>
      </c>
      <c r="F77" s="438">
        <f>F78+F82</f>
        <v>89584</v>
      </c>
    </row>
    <row r="78" spans="1:6" ht="14.25">
      <c r="A78" s="87"/>
      <c r="B78" s="430" t="s">
        <v>7</v>
      </c>
      <c r="C78" s="432">
        <f>SUM(C79:C81)</f>
        <v>165722</v>
      </c>
      <c r="D78" s="432">
        <f>SUM(D79:D81)</f>
        <v>138925</v>
      </c>
      <c r="E78" s="432">
        <f>SUM(E79:E81)</f>
        <v>19273</v>
      </c>
      <c r="F78" s="432">
        <f>SUM(F79:F81)</f>
        <v>7524</v>
      </c>
    </row>
    <row r="79" spans="1:6" ht="14.25">
      <c r="A79" s="87"/>
      <c r="B79" s="355" t="s">
        <v>71</v>
      </c>
      <c r="C79" s="357">
        <f>SUM(D79:F79)</f>
        <v>105558</v>
      </c>
      <c r="D79" s="357">
        <v>97455</v>
      </c>
      <c r="E79" s="357">
        <v>7696</v>
      </c>
      <c r="F79" s="357">
        <v>407</v>
      </c>
    </row>
    <row r="80" spans="1:6" ht="14.25">
      <c r="A80" s="87"/>
      <c r="B80" s="355" t="s">
        <v>72</v>
      </c>
      <c r="C80" s="357">
        <f>SUM(D80:F80)</f>
        <v>52575</v>
      </c>
      <c r="D80" s="357">
        <v>38993</v>
      </c>
      <c r="E80" s="357">
        <v>9535</v>
      </c>
      <c r="F80" s="357">
        <v>4047</v>
      </c>
    </row>
    <row r="81" spans="1:6" ht="14.25">
      <c r="A81" s="86"/>
      <c r="B81" s="355" t="s">
        <v>73</v>
      </c>
      <c r="C81" s="357">
        <f>SUM(D81:F81)</f>
        <v>7589</v>
      </c>
      <c r="D81" s="357">
        <v>2477</v>
      </c>
      <c r="E81" s="357">
        <v>2042</v>
      </c>
      <c r="F81" s="357">
        <v>3070</v>
      </c>
    </row>
    <row r="82" spans="1:6" ht="14.25">
      <c r="A82" s="86"/>
      <c r="B82" s="430" t="s">
        <v>1</v>
      </c>
      <c r="C82" s="432">
        <f>SUM(D82:F82)</f>
        <v>222282</v>
      </c>
      <c r="D82" s="432">
        <v>55337</v>
      </c>
      <c r="E82" s="432">
        <v>84885</v>
      </c>
      <c r="F82" s="432">
        <v>82060</v>
      </c>
    </row>
    <row r="83" spans="1:6" ht="6" customHeight="1">
      <c r="A83" s="167"/>
      <c r="B83" s="167"/>
      <c r="C83" s="167"/>
      <c r="D83" s="167"/>
      <c r="E83" s="167"/>
      <c r="F83" s="167"/>
    </row>
    <row r="84" spans="1:4" ht="14.25">
      <c r="A84" s="58" t="s">
        <v>77</v>
      </c>
      <c r="B84" s="62"/>
      <c r="C84" s="62"/>
      <c r="D84" s="62"/>
    </row>
    <row r="85" ht="14.25">
      <c r="F85" s="250"/>
    </row>
  </sheetData>
  <sheetProtection/>
  <mergeCells count="6">
    <mergeCell ref="A1:F1"/>
    <mergeCell ref="C3:F3"/>
    <mergeCell ref="C4:C5"/>
    <mergeCell ref="D4:F4"/>
    <mergeCell ref="B3:B5"/>
    <mergeCell ref="A3:A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87" r:id="rId2"/>
  <headerFooter>
    <oddHeader>&amp;C&amp;"-,Negrito"&amp;14&amp;K04-049PRINCIPAIS RESULTADOS - CENSO DA EDUCAÇÃO SUPERIOR</oddHeader>
    <oddFooter>&amp;C&amp;G&amp;RTabela 3.2</oddFooter>
  </headerFooter>
  <rowBreaks count="2" manualBreakCount="2">
    <brk id="34" max="255" man="1"/>
    <brk id="76" max="255" man="1"/>
  </rowBreaks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94"/>
  <sheetViews>
    <sheetView showGridLines="0" workbookViewId="0" topLeftCell="A1">
      <selection activeCell="A1" sqref="A1:H1"/>
    </sheetView>
  </sheetViews>
  <sheetFormatPr defaultColWidth="9.00390625" defaultRowHeight="15"/>
  <cols>
    <col min="1" max="1" width="7.00390625" style="79" customWidth="1"/>
    <col min="2" max="2" width="11.8515625" style="79" customWidth="1"/>
    <col min="3" max="3" width="13.140625" style="85" customWidth="1"/>
    <col min="4" max="4" width="12.7109375" style="80" customWidth="1"/>
    <col min="5" max="8" width="12.7109375" style="79" customWidth="1"/>
    <col min="9" max="16384" width="9.00390625" style="79" customWidth="1"/>
  </cols>
  <sheetData>
    <row r="1" spans="1:8" s="75" customFormat="1" ht="34.5" customHeight="1">
      <c r="A1" s="645" t="s">
        <v>264</v>
      </c>
      <c r="B1" s="645"/>
      <c r="C1" s="645"/>
      <c r="D1" s="645"/>
      <c r="E1" s="645"/>
      <c r="F1" s="645"/>
      <c r="G1" s="645"/>
      <c r="H1" s="645"/>
    </row>
    <row r="2" spans="1:8" s="75" customFormat="1" ht="6" customHeight="1">
      <c r="A2" s="76"/>
      <c r="B2" s="76"/>
      <c r="C2" s="76"/>
      <c r="D2" s="76"/>
      <c r="E2" s="76"/>
      <c r="F2" s="76"/>
      <c r="G2" s="76"/>
      <c r="H2" s="76"/>
    </row>
    <row r="3" spans="1:8" ht="19.5" customHeight="1">
      <c r="A3" s="642" t="s">
        <v>84</v>
      </c>
      <c r="B3" s="638" t="s">
        <v>75</v>
      </c>
      <c r="C3" s="638" t="s">
        <v>91</v>
      </c>
      <c r="D3" s="636" t="s">
        <v>62</v>
      </c>
      <c r="E3" s="636"/>
      <c r="F3" s="636"/>
      <c r="G3" s="636"/>
      <c r="H3" s="637"/>
    </row>
    <row r="4" spans="1:8" s="80" customFormat="1" ht="19.5" customHeight="1">
      <c r="A4" s="643"/>
      <c r="B4" s="638"/>
      <c r="C4" s="638"/>
      <c r="D4" s="638" t="s">
        <v>4</v>
      </c>
      <c r="E4" s="636" t="s">
        <v>63</v>
      </c>
      <c r="F4" s="636"/>
      <c r="G4" s="636"/>
      <c r="H4" s="637"/>
    </row>
    <row r="5" spans="1:8" s="80" customFormat="1" ht="30" customHeight="1">
      <c r="A5" s="644"/>
      <c r="B5" s="638"/>
      <c r="C5" s="638"/>
      <c r="D5" s="638"/>
      <c r="E5" s="78" t="s">
        <v>119</v>
      </c>
      <c r="F5" s="78" t="s">
        <v>120</v>
      </c>
      <c r="G5" s="78" t="s">
        <v>121</v>
      </c>
      <c r="H5" s="70" t="s">
        <v>137</v>
      </c>
    </row>
    <row r="6" spans="1:8" s="80" customFormat="1" ht="6" customHeight="1">
      <c r="A6" s="77"/>
      <c r="B6" s="77"/>
      <c r="C6" s="77"/>
      <c r="D6" s="77"/>
      <c r="E6" s="77"/>
      <c r="F6" s="77"/>
      <c r="G6" s="77"/>
      <c r="H6" s="63"/>
    </row>
    <row r="7" spans="1:8" s="80" customFormat="1" ht="15" customHeight="1">
      <c r="A7" s="441">
        <v>2005</v>
      </c>
      <c r="B7" s="436"/>
      <c r="C7" s="439" t="s">
        <v>4</v>
      </c>
      <c r="D7" s="440">
        <v>292504</v>
      </c>
      <c r="E7" s="440">
        <v>159277</v>
      </c>
      <c r="F7" s="440">
        <v>32630</v>
      </c>
      <c r="G7" s="440">
        <v>96575</v>
      </c>
      <c r="H7" s="440">
        <v>4022</v>
      </c>
    </row>
    <row r="8" spans="1:8" s="80" customFormat="1" ht="15" customHeight="1">
      <c r="A8" s="359"/>
      <c r="B8" s="443" t="s">
        <v>7</v>
      </c>
      <c r="C8" s="443" t="s">
        <v>64</v>
      </c>
      <c r="D8" s="431">
        <v>72438</v>
      </c>
      <c r="E8" s="431">
        <v>66286</v>
      </c>
      <c r="F8" s="431">
        <v>77</v>
      </c>
      <c r="G8" s="431">
        <v>2356</v>
      </c>
      <c r="H8" s="431">
        <v>3719</v>
      </c>
    </row>
    <row r="9" spans="1:8" s="80" customFormat="1" ht="15" customHeight="1">
      <c r="A9" s="83"/>
      <c r="B9" s="443"/>
      <c r="C9" s="443" t="s">
        <v>65</v>
      </c>
      <c r="D9" s="431">
        <v>18059</v>
      </c>
      <c r="E9" s="431">
        <v>16244</v>
      </c>
      <c r="F9" s="431">
        <v>94</v>
      </c>
      <c r="G9" s="431">
        <v>1493</v>
      </c>
      <c r="H9" s="431">
        <v>228</v>
      </c>
    </row>
    <row r="10" spans="1:8" s="80" customFormat="1" ht="15" customHeight="1">
      <c r="A10" s="83"/>
      <c r="B10" s="443"/>
      <c r="C10" s="443" t="s">
        <v>66</v>
      </c>
      <c r="D10" s="431">
        <v>7536</v>
      </c>
      <c r="E10" s="431">
        <v>3962</v>
      </c>
      <c r="F10" s="431">
        <v>341</v>
      </c>
      <c r="G10" s="431">
        <v>3158</v>
      </c>
      <c r="H10" s="431">
        <v>75</v>
      </c>
    </row>
    <row r="11" spans="1:8" s="80" customFormat="1" ht="15" customHeight="1">
      <c r="A11" s="83"/>
      <c r="B11" s="81" t="s">
        <v>67</v>
      </c>
      <c r="C11" s="81" t="s">
        <v>64</v>
      </c>
      <c r="D11" s="356">
        <v>44351</v>
      </c>
      <c r="E11" s="356">
        <v>40179</v>
      </c>
      <c r="F11" s="356">
        <v>0</v>
      </c>
      <c r="G11" s="356">
        <v>453</v>
      </c>
      <c r="H11" s="356">
        <v>3719</v>
      </c>
    </row>
    <row r="12" spans="1:8" s="80" customFormat="1" ht="15" customHeight="1">
      <c r="A12" s="83"/>
      <c r="B12" s="81"/>
      <c r="C12" s="81" t="s">
        <v>65</v>
      </c>
      <c r="D12" s="356">
        <v>8373</v>
      </c>
      <c r="E12" s="356">
        <v>8060</v>
      </c>
      <c r="F12" s="356">
        <v>0</v>
      </c>
      <c r="G12" s="356">
        <v>85</v>
      </c>
      <c r="H12" s="356">
        <v>228</v>
      </c>
    </row>
    <row r="13" spans="1:8" s="80" customFormat="1" ht="15" customHeight="1">
      <c r="A13" s="83"/>
      <c r="B13" s="81"/>
      <c r="C13" s="81" t="s">
        <v>66</v>
      </c>
      <c r="D13" s="356">
        <v>219</v>
      </c>
      <c r="E13" s="356">
        <v>136</v>
      </c>
      <c r="F13" s="356">
        <v>0</v>
      </c>
      <c r="G13" s="356">
        <v>8</v>
      </c>
      <c r="H13" s="356">
        <v>75</v>
      </c>
    </row>
    <row r="14" spans="1:8" s="80" customFormat="1" ht="15" customHeight="1">
      <c r="A14" s="83"/>
      <c r="B14" s="81" t="s">
        <v>68</v>
      </c>
      <c r="C14" s="81" t="s">
        <v>64</v>
      </c>
      <c r="D14" s="356">
        <v>26697</v>
      </c>
      <c r="E14" s="356">
        <v>25100</v>
      </c>
      <c r="F14" s="356">
        <v>0</v>
      </c>
      <c r="G14" s="356">
        <v>1597</v>
      </c>
      <c r="H14" s="358" t="s">
        <v>179</v>
      </c>
    </row>
    <row r="15" spans="1:8" s="80" customFormat="1" ht="15" customHeight="1">
      <c r="A15" s="83"/>
      <c r="B15" s="81"/>
      <c r="C15" s="81" t="s">
        <v>65</v>
      </c>
      <c r="D15" s="356">
        <v>8211</v>
      </c>
      <c r="E15" s="356">
        <v>7418</v>
      </c>
      <c r="F15" s="356">
        <v>0</v>
      </c>
      <c r="G15" s="356">
        <v>793</v>
      </c>
      <c r="H15" s="358" t="s">
        <v>179</v>
      </c>
    </row>
    <row r="16" spans="1:8" s="80" customFormat="1" ht="15" customHeight="1">
      <c r="A16" s="83"/>
      <c r="B16" s="81"/>
      <c r="C16" s="81" t="s">
        <v>66</v>
      </c>
      <c r="D16" s="356">
        <v>2769</v>
      </c>
      <c r="E16" s="356">
        <v>2041</v>
      </c>
      <c r="F16" s="356">
        <v>0</v>
      </c>
      <c r="G16" s="356">
        <v>728</v>
      </c>
      <c r="H16" s="358" t="s">
        <v>179</v>
      </c>
    </row>
    <row r="17" spans="1:8" s="80" customFormat="1" ht="15" customHeight="1">
      <c r="A17" s="83"/>
      <c r="B17" s="81" t="s">
        <v>69</v>
      </c>
      <c r="C17" s="81" t="s">
        <v>64</v>
      </c>
      <c r="D17" s="356">
        <v>1390</v>
      </c>
      <c r="E17" s="356">
        <v>1007</v>
      </c>
      <c r="F17" s="356">
        <v>77</v>
      </c>
      <c r="G17" s="356">
        <v>306</v>
      </c>
      <c r="H17" s="358" t="s">
        <v>179</v>
      </c>
    </row>
    <row r="18" spans="1:8" s="80" customFormat="1" ht="15" customHeight="1">
      <c r="A18" s="83"/>
      <c r="B18" s="81"/>
      <c r="C18" s="81" t="s">
        <v>65</v>
      </c>
      <c r="D18" s="356">
        <v>1475</v>
      </c>
      <c r="E18" s="356">
        <v>766</v>
      </c>
      <c r="F18" s="356">
        <v>94</v>
      </c>
      <c r="G18" s="356">
        <v>615</v>
      </c>
      <c r="H18" s="358" t="s">
        <v>179</v>
      </c>
    </row>
    <row r="19" spans="1:8" s="80" customFormat="1" ht="15" customHeight="1">
      <c r="A19" s="83"/>
      <c r="B19" s="81"/>
      <c r="C19" s="81" t="s">
        <v>66</v>
      </c>
      <c r="D19" s="356">
        <v>4548</v>
      </c>
      <c r="E19" s="356">
        <v>1785</v>
      </c>
      <c r="F19" s="356">
        <v>341</v>
      </c>
      <c r="G19" s="356">
        <v>2422</v>
      </c>
      <c r="H19" s="358" t="s">
        <v>179</v>
      </c>
    </row>
    <row r="20" spans="1:8" s="80" customFormat="1" ht="15" customHeight="1">
      <c r="A20" s="83"/>
      <c r="B20" s="443" t="s">
        <v>1</v>
      </c>
      <c r="C20" s="443" t="s">
        <v>64</v>
      </c>
      <c r="D20" s="431">
        <v>32224</v>
      </c>
      <c r="E20" s="431">
        <v>18711</v>
      </c>
      <c r="F20" s="431">
        <v>5796</v>
      </c>
      <c r="G20" s="431">
        <v>7717</v>
      </c>
      <c r="H20" s="445" t="s">
        <v>179</v>
      </c>
    </row>
    <row r="21" spans="1:8" s="80" customFormat="1" ht="15" customHeight="1">
      <c r="A21" s="83"/>
      <c r="B21" s="443"/>
      <c r="C21" s="443" t="s">
        <v>65</v>
      </c>
      <c r="D21" s="431">
        <v>48045</v>
      </c>
      <c r="E21" s="431">
        <v>20118</v>
      </c>
      <c r="F21" s="431">
        <v>9501</v>
      </c>
      <c r="G21" s="431">
        <v>18426</v>
      </c>
      <c r="H21" s="445" t="s">
        <v>179</v>
      </c>
    </row>
    <row r="22" spans="1:8" s="80" customFormat="1" ht="15" customHeight="1">
      <c r="A22" s="83"/>
      <c r="B22" s="443"/>
      <c r="C22" s="443" t="s">
        <v>66</v>
      </c>
      <c r="D22" s="431">
        <v>114202</v>
      </c>
      <c r="E22" s="431">
        <v>33956</v>
      </c>
      <c r="F22" s="431">
        <v>16821</v>
      </c>
      <c r="G22" s="431">
        <v>63425</v>
      </c>
      <c r="H22" s="445" t="s">
        <v>179</v>
      </c>
    </row>
    <row r="23" spans="1:8" s="80" customFormat="1" ht="6" customHeight="1">
      <c r="A23" s="83"/>
      <c r="B23" s="81"/>
      <c r="C23" s="81"/>
      <c r="D23" s="356"/>
      <c r="E23" s="356"/>
      <c r="F23" s="356"/>
      <c r="G23" s="356"/>
      <c r="H23" s="356"/>
    </row>
    <row r="24" spans="1:8" s="80" customFormat="1" ht="15" customHeight="1">
      <c r="A24" s="441">
        <v>2006</v>
      </c>
      <c r="B24" s="436"/>
      <c r="C24" s="439" t="s">
        <v>4</v>
      </c>
      <c r="D24" s="440">
        <v>302006</v>
      </c>
      <c r="E24" s="440">
        <v>158946</v>
      </c>
      <c r="F24" s="440">
        <v>34627</v>
      </c>
      <c r="G24" s="440">
        <v>104230</v>
      </c>
      <c r="H24" s="440">
        <v>4203</v>
      </c>
    </row>
    <row r="25" spans="1:8" s="80" customFormat="1" ht="15" customHeight="1">
      <c r="A25" s="359"/>
      <c r="B25" s="443" t="s">
        <v>7</v>
      </c>
      <c r="C25" s="443" t="s">
        <v>64</v>
      </c>
      <c r="D25" s="431">
        <v>74623</v>
      </c>
      <c r="E25" s="431">
        <v>68292</v>
      </c>
      <c r="F25" s="431">
        <v>98</v>
      </c>
      <c r="G25" s="431">
        <v>2593</v>
      </c>
      <c r="H25" s="431">
        <v>3640</v>
      </c>
    </row>
    <row r="26" spans="1:8" s="80" customFormat="1" ht="15" customHeight="1">
      <c r="A26" s="83"/>
      <c r="B26" s="443"/>
      <c r="C26" s="443" t="s">
        <v>65</v>
      </c>
      <c r="D26" s="431">
        <v>16443</v>
      </c>
      <c r="E26" s="431">
        <v>14332</v>
      </c>
      <c r="F26" s="431">
        <v>21</v>
      </c>
      <c r="G26" s="431">
        <v>1764</v>
      </c>
      <c r="H26" s="431">
        <v>326</v>
      </c>
    </row>
    <row r="27" spans="1:8" s="80" customFormat="1" ht="15" customHeight="1">
      <c r="A27" s="83"/>
      <c r="B27" s="443"/>
      <c r="C27" s="443" t="s">
        <v>66</v>
      </c>
      <c r="D27" s="431">
        <v>9660</v>
      </c>
      <c r="E27" s="431">
        <v>5720</v>
      </c>
      <c r="F27" s="431">
        <v>408</v>
      </c>
      <c r="G27" s="431">
        <v>3295</v>
      </c>
      <c r="H27" s="431">
        <v>237</v>
      </c>
    </row>
    <row r="28" spans="1:8" s="80" customFormat="1" ht="15" customHeight="1">
      <c r="A28" s="83"/>
      <c r="B28" s="81" t="s">
        <v>67</v>
      </c>
      <c r="C28" s="81" t="s">
        <v>64</v>
      </c>
      <c r="D28" s="356">
        <v>45396</v>
      </c>
      <c r="E28" s="356">
        <v>41097</v>
      </c>
      <c r="F28" s="356">
        <v>0</v>
      </c>
      <c r="G28" s="356">
        <v>659</v>
      </c>
      <c r="H28" s="356">
        <v>3640</v>
      </c>
    </row>
    <row r="29" spans="1:8" s="80" customFormat="1" ht="15" customHeight="1">
      <c r="A29" s="83"/>
      <c r="B29" s="81"/>
      <c r="C29" s="81" t="s">
        <v>65</v>
      </c>
      <c r="D29" s="356">
        <v>7264</v>
      </c>
      <c r="E29" s="356">
        <v>6826</v>
      </c>
      <c r="F29" s="356">
        <v>0</v>
      </c>
      <c r="G29" s="356">
        <v>112</v>
      </c>
      <c r="H29" s="356">
        <v>326</v>
      </c>
    </row>
    <row r="30" spans="1:8" s="80" customFormat="1" ht="15" customHeight="1">
      <c r="A30" s="83"/>
      <c r="B30" s="81"/>
      <c r="C30" s="81" t="s">
        <v>66</v>
      </c>
      <c r="D30" s="356">
        <v>1900</v>
      </c>
      <c r="E30" s="356">
        <v>1659</v>
      </c>
      <c r="F30" s="356">
        <v>0</v>
      </c>
      <c r="G30" s="356">
        <v>4</v>
      </c>
      <c r="H30" s="356">
        <v>237</v>
      </c>
    </row>
    <row r="31" spans="1:8" s="80" customFormat="1" ht="15" customHeight="1">
      <c r="A31" s="83"/>
      <c r="B31" s="81" t="s">
        <v>68</v>
      </c>
      <c r="C31" s="81" t="s">
        <v>64</v>
      </c>
      <c r="D31" s="356">
        <v>27770</v>
      </c>
      <c r="E31" s="356">
        <v>26148</v>
      </c>
      <c r="F31" s="356">
        <v>0</v>
      </c>
      <c r="G31" s="356">
        <v>1622</v>
      </c>
      <c r="H31" s="358" t="s">
        <v>179</v>
      </c>
    </row>
    <row r="32" spans="1:8" s="80" customFormat="1" ht="15" customHeight="1">
      <c r="A32" s="83"/>
      <c r="B32" s="81"/>
      <c r="C32" s="81" t="s">
        <v>65</v>
      </c>
      <c r="D32" s="356">
        <v>7820</v>
      </c>
      <c r="E32" s="356">
        <v>6786</v>
      </c>
      <c r="F32" s="356">
        <v>0</v>
      </c>
      <c r="G32" s="356">
        <v>1034</v>
      </c>
      <c r="H32" s="358" t="s">
        <v>179</v>
      </c>
    </row>
    <row r="33" spans="1:8" s="80" customFormat="1" ht="15" customHeight="1">
      <c r="A33" s="83"/>
      <c r="B33" s="81"/>
      <c r="C33" s="81" t="s">
        <v>66</v>
      </c>
      <c r="D33" s="356">
        <v>2864</v>
      </c>
      <c r="E33" s="356">
        <v>2063</v>
      </c>
      <c r="F33" s="356">
        <v>0</v>
      </c>
      <c r="G33" s="356">
        <v>801</v>
      </c>
      <c r="H33" s="358" t="s">
        <v>179</v>
      </c>
    </row>
    <row r="34" spans="1:8" s="80" customFormat="1" ht="15" customHeight="1">
      <c r="A34" s="83"/>
      <c r="B34" s="81" t="s">
        <v>69</v>
      </c>
      <c r="C34" s="81" t="s">
        <v>64</v>
      </c>
      <c r="D34" s="356">
        <v>1457</v>
      </c>
      <c r="E34" s="356">
        <v>1047</v>
      </c>
      <c r="F34" s="356">
        <v>98</v>
      </c>
      <c r="G34" s="356">
        <v>312</v>
      </c>
      <c r="H34" s="358" t="s">
        <v>179</v>
      </c>
    </row>
    <row r="35" spans="1:8" s="80" customFormat="1" ht="15" customHeight="1">
      <c r="A35" s="83"/>
      <c r="B35" s="81"/>
      <c r="C35" s="81" t="s">
        <v>65</v>
      </c>
      <c r="D35" s="356">
        <v>1359</v>
      </c>
      <c r="E35" s="356">
        <v>720</v>
      </c>
      <c r="F35" s="356">
        <v>21</v>
      </c>
      <c r="G35" s="356">
        <v>618</v>
      </c>
      <c r="H35" s="358" t="s">
        <v>179</v>
      </c>
    </row>
    <row r="36" spans="1:8" s="80" customFormat="1" ht="15" customHeight="1">
      <c r="A36" s="83"/>
      <c r="B36" s="81"/>
      <c r="C36" s="81" t="s">
        <v>66</v>
      </c>
      <c r="D36" s="356">
        <v>4896</v>
      </c>
      <c r="E36" s="356">
        <v>1998</v>
      </c>
      <c r="F36" s="356">
        <v>408</v>
      </c>
      <c r="G36" s="356">
        <v>2490</v>
      </c>
      <c r="H36" s="358" t="s">
        <v>179</v>
      </c>
    </row>
    <row r="37" spans="1:8" s="80" customFormat="1" ht="15" customHeight="1">
      <c r="A37" s="83"/>
      <c r="B37" s="443" t="s">
        <v>1</v>
      </c>
      <c r="C37" s="443" t="s">
        <v>64</v>
      </c>
      <c r="D37" s="431">
        <v>33127</v>
      </c>
      <c r="E37" s="431">
        <v>18109</v>
      </c>
      <c r="F37" s="431">
        <v>6712</v>
      </c>
      <c r="G37" s="431">
        <v>8306</v>
      </c>
      <c r="H37" s="445" t="s">
        <v>179</v>
      </c>
    </row>
    <row r="38" spans="1:8" s="80" customFormat="1" ht="15" customHeight="1">
      <c r="A38" s="83"/>
      <c r="B38" s="443"/>
      <c r="C38" s="443" t="s">
        <v>65</v>
      </c>
      <c r="D38" s="431">
        <v>46688</v>
      </c>
      <c r="E38" s="431">
        <v>21397</v>
      </c>
      <c r="F38" s="431">
        <v>7865</v>
      </c>
      <c r="G38" s="431">
        <v>17426</v>
      </c>
      <c r="H38" s="445" t="s">
        <v>179</v>
      </c>
    </row>
    <row r="39" spans="1:8" s="80" customFormat="1" ht="15" customHeight="1">
      <c r="A39" s="83"/>
      <c r="B39" s="443"/>
      <c r="C39" s="443" t="s">
        <v>66</v>
      </c>
      <c r="D39" s="431">
        <v>121465</v>
      </c>
      <c r="E39" s="431">
        <v>31096</v>
      </c>
      <c r="F39" s="431">
        <v>19523</v>
      </c>
      <c r="G39" s="431">
        <v>70846</v>
      </c>
      <c r="H39" s="445" t="s">
        <v>179</v>
      </c>
    </row>
    <row r="40" spans="1:8" s="80" customFormat="1" ht="6" customHeight="1">
      <c r="A40" s="83"/>
      <c r="B40" s="81"/>
      <c r="C40" s="81"/>
      <c r="D40" s="356"/>
      <c r="E40" s="356"/>
      <c r="F40" s="356"/>
      <c r="G40" s="356"/>
      <c r="H40" s="356"/>
    </row>
    <row r="41" spans="1:8" s="80" customFormat="1" ht="15" customHeight="1">
      <c r="A41" s="441">
        <v>2007</v>
      </c>
      <c r="B41" s="436"/>
      <c r="C41" s="439" t="s">
        <v>4</v>
      </c>
      <c r="D41" s="440">
        <v>317041</v>
      </c>
      <c r="E41" s="440">
        <v>166957</v>
      </c>
      <c r="F41" s="440">
        <v>33791</v>
      </c>
      <c r="G41" s="440">
        <v>110988</v>
      </c>
      <c r="H41" s="440">
        <v>5305</v>
      </c>
    </row>
    <row r="42" spans="1:8" s="80" customFormat="1" ht="15" customHeight="1">
      <c r="A42" s="359"/>
      <c r="B42" s="443" t="s">
        <v>7</v>
      </c>
      <c r="C42" s="443" t="s">
        <v>64</v>
      </c>
      <c r="D42" s="431">
        <v>80885</v>
      </c>
      <c r="E42" s="431">
        <v>73766</v>
      </c>
      <c r="F42" s="431">
        <v>127</v>
      </c>
      <c r="G42" s="431">
        <v>2541</v>
      </c>
      <c r="H42" s="431">
        <v>4451</v>
      </c>
    </row>
    <row r="43" spans="1:8" s="80" customFormat="1" ht="15" customHeight="1">
      <c r="A43" s="83"/>
      <c r="B43" s="443"/>
      <c r="C43" s="443" t="s">
        <v>65</v>
      </c>
      <c r="D43" s="431">
        <v>19217</v>
      </c>
      <c r="E43" s="431">
        <v>16822</v>
      </c>
      <c r="F43" s="431">
        <v>63</v>
      </c>
      <c r="G43" s="431">
        <v>1566</v>
      </c>
      <c r="H43" s="431">
        <v>766</v>
      </c>
    </row>
    <row r="44" spans="1:8" s="80" customFormat="1" ht="15" customHeight="1">
      <c r="A44" s="83"/>
      <c r="B44" s="443"/>
      <c r="C44" s="443" t="s">
        <v>66</v>
      </c>
      <c r="D44" s="431">
        <v>8726</v>
      </c>
      <c r="E44" s="431">
        <v>5149</v>
      </c>
      <c r="F44" s="431">
        <v>388</v>
      </c>
      <c r="G44" s="431">
        <v>3101</v>
      </c>
      <c r="H44" s="431">
        <v>88</v>
      </c>
    </row>
    <row r="45" spans="1:8" s="80" customFormat="1" ht="15" customHeight="1">
      <c r="A45" s="83"/>
      <c r="B45" s="81" t="s">
        <v>67</v>
      </c>
      <c r="C45" s="81" t="s">
        <v>64</v>
      </c>
      <c r="D45" s="356">
        <v>49516</v>
      </c>
      <c r="E45" s="356">
        <v>44301</v>
      </c>
      <c r="F45" s="356">
        <v>0</v>
      </c>
      <c r="G45" s="356">
        <v>764</v>
      </c>
      <c r="H45" s="356">
        <v>4451</v>
      </c>
    </row>
    <row r="46" spans="1:8" s="80" customFormat="1" ht="15" customHeight="1">
      <c r="A46" s="83"/>
      <c r="B46" s="81"/>
      <c r="C46" s="81" t="s">
        <v>65</v>
      </c>
      <c r="D46" s="356">
        <v>8257</v>
      </c>
      <c r="E46" s="356">
        <v>7439</v>
      </c>
      <c r="F46" s="356">
        <v>0</v>
      </c>
      <c r="G46" s="356">
        <v>52</v>
      </c>
      <c r="H46" s="356">
        <v>766</v>
      </c>
    </row>
    <row r="47" spans="1:8" s="80" customFormat="1" ht="15" customHeight="1">
      <c r="A47" s="83"/>
      <c r="B47" s="81"/>
      <c r="C47" s="81" t="s">
        <v>66</v>
      </c>
      <c r="D47" s="356">
        <v>1383</v>
      </c>
      <c r="E47" s="356">
        <v>1283</v>
      </c>
      <c r="F47" s="356">
        <v>0</v>
      </c>
      <c r="G47" s="356">
        <v>12</v>
      </c>
      <c r="H47" s="356">
        <v>88</v>
      </c>
    </row>
    <row r="48" spans="1:8" s="80" customFormat="1" ht="15" customHeight="1">
      <c r="A48" s="83"/>
      <c r="B48" s="81" t="s">
        <v>68</v>
      </c>
      <c r="C48" s="81" t="s">
        <v>64</v>
      </c>
      <c r="D48" s="356">
        <v>29459</v>
      </c>
      <c r="E48" s="356">
        <v>28018</v>
      </c>
      <c r="F48" s="356">
        <v>0</v>
      </c>
      <c r="G48" s="356">
        <v>1441</v>
      </c>
      <c r="H48" s="358" t="s">
        <v>179</v>
      </c>
    </row>
    <row r="49" spans="1:8" s="80" customFormat="1" ht="15" customHeight="1">
      <c r="A49" s="83"/>
      <c r="B49" s="81"/>
      <c r="C49" s="81" t="s">
        <v>65</v>
      </c>
      <c r="D49" s="356">
        <v>9067</v>
      </c>
      <c r="E49" s="356">
        <v>8225</v>
      </c>
      <c r="F49" s="356">
        <v>0</v>
      </c>
      <c r="G49" s="356">
        <v>842</v>
      </c>
      <c r="H49" s="358" t="s">
        <v>179</v>
      </c>
    </row>
    <row r="50" spans="1:8" s="80" customFormat="1" ht="15" customHeight="1">
      <c r="A50" s="83"/>
      <c r="B50" s="81"/>
      <c r="C50" s="81" t="s">
        <v>66</v>
      </c>
      <c r="D50" s="356">
        <v>3183</v>
      </c>
      <c r="E50" s="356">
        <v>2392</v>
      </c>
      <c r="F50" s="356">
        <v>0</v>
      </c>
      <c r="G50" s="356">
        <v>791</v>
      </c>
      <c r="H50" s="358" t="s">
        <v>179</v>
      </c>
    </row>
    <row r="51" spans="1:8" s="80" customFormat="1" ht="15" customHeight="1">
      <c r="A51" s="83"/>
      <c r="B51" s="81" t="s">
        <v>69</v>
      </c>
      <c r="C51" s="81" t="s">
        <v>64</v>
      </c>
      <c r="D51" s="356">
        <v>1910</v>
      </c>
      <c r="E51" s="356">
        <v>1447</v>
      </c>
      <c r="F51" s="356">
        <v>127</v>
      </c>
      <c r="G51" s="356">
        <v>336</v>
      </c>
      <c r="H51" s="358" t="s">
        <v>179</v>
      </c>
    </row>
    <row r="52" spans="1:8" s="80" customFormat="1" ht="15" customHeight="1">
      <c r="A52" s="83"/>
      <c r="B52" s="81"/>
      <c r="C52" s="81" t="s">
        <v>65</v>
      </c>
      <c r="D52" s="356">
        <v>1893</v>
      </c>
      <c r="E52" s="356">
        <v>1158</v>
      </c>
      <c r="F52" s="356">
        <v>63</v>
      </c>
      <c r="G52" s="356">
        <v>672</v>
      </c>
      <c r="H52" s="358" t="s">
        <v>179</v>
      </c>
    </row>
    <row r="53" spans="1:8" s="80" customFormat="1" ht="15" customHeight="1">
      <c r="A53" s="83"/>
      <c r="B53" s="81"/>
      <c r="C53" s="81" t="s">
        <v>66</v>
      </c>
      <c r="D53" s="356">
        <v>4160</v>
      </c>
      <c r="E53" s="356">
        <v>1474</v>
      </c>
      <c r="F53" s="356">
        <v>388</v>
      </c>
      <c r="G53" s="356">
        <v>2298</v>
      </c>
      <c r="H53" s="358" t="s">
        <v>179</v>
      </c>
    </row>
    <row r="54" spans="1:8" s="80" customFormat="1" ht="15" customHeight="1">
      <c r="A54" s="83"/>
      <c r="B54" s="443" t="s">
        <v>1</v>
      </c>
      <c r="C54" s="443" t="s">
        <v>64</v>
      </c>
      <c r="D54" s="431">
        <v>37614</v>
      </c>
      <c r="E54" s="431">
        <v>20080</v>
      </c>
      <c r="F54" s="431">
        <v>7237</v>
      </c>
      <c r="G54" s="431">
        <v>10297</v>
      </c>
      <c r="H54" s="445" t="s">
        <v>179</v>
      </c>
    </row>
    <row r="55" spans="1:8" s="80" customFormat="1" ht="15" customHeight="1">
      <c r="A55" s="83"/>
      <c r="B55" s="443"/>
      <c r="C55" s="443" t="s">
        <v>65</v>
      </c>
      <c r="D55" s="431">
        <v>47652</v>
      </c>
      <c r="E55" s="431">
        <v>19343</v>
      </c>
      <c r="F55" s="431">
        <v>8005</v>
      </c>
      <c r="G55" s="431">
        <v>20304</v>
      </c>
      <c r="H55" s="445" t="s">
        <v>179</v>
      </c>
    </row>
    <row r="56" spans="1:8" s="80" customFormat="1" ht="15" customHeight="1">
      <c r="A56" s="83"/>
      <c r="B56" s="443"/>
      <c r="C56" s="443" t="s">
        <v>66</v>
      </c>
      <c r="D56" s="431">
        <v>122947</v>
      </c>
      <c r="E56" s="431">
        <v>31797</v>
      </c>
      <c r="F56" s="431">
        <v>17971</v>
      </c>
      <c r="G56" s="431">
        <v>73179</v>
      </c>
      <c r="H56" s="445" t="s">
        <v>179</v>
      </c>
    </row>
    <row r="57" spans="1:8" s="80" customFormat="1" ht="6" customHeight="1">
      <c r="A57" s="83"/>
      <c r="B57" s="81"/>
      <c r="C57" s="81"/>
      <c r="D57" s="356"/>
      <c r="E57" s="356"/>
      <c r="F57" s="356"/>
      <c r="G57" s="356"/>
      <c r="H57" s="356"/>
    </row>
    <row r="58" spans="1:8" s="80" customFormat="1" ht="15" customHeight="1">
      <c r="A58" s="441">
        <v>2008</v>
      </c>
      <c r="B58" s="436"/>
      <c r="C58" s="439" t="s">
        <v>4</v>
      </c>
      <c r="D58" s="440">
        <v>321493</v>
      </c>
      <c r="E58" s="440">
        <v>167388</v>
      </c>
      <c r="F58" s="440">
        <v>34577</v>
      </c>
      <c r="G58" s="440">
        <v>111875</v>
      </c>
      <c r="H58" s="440">
        <v>7653</v>
      </c>
    </row>
    <row r="59" spans="1:8" s="80" customFormat="1" ht="15" customHeight="1">
      <c r="A59" s="359"/>
      <c r="B59" s="443" t="s">
        <v>7</v>
      </c>
      <c r="C59" s="443" t="s">
        <v>64</v>
      </c>
      <c r="D59" s="431">
        <v>85180</v>
      </c>
      <c r="E59" s="431">
        <v>76236</v>
      </c>
      <c r="F59" s="431">
        <v>146</v>
      </c>
      <c r="G59" s="431">
        <v>2200</v>
      </c>
      <c r="H59" s="431">
        <v>6598</v>
      </c>
    </row>
    <row r="60" spans="1:8" s="80" customFormat="1" ht="15" customHeight="1">
      <c r="A60" s="83"/>
      <c r="B60" s="443"/>
      <c r="C60" s="443" t="s">
        <v>65</v>
      </c>
      <c r="D60" s="431">
        <v>18084</v>
      </c>
      <c r="E60" s="431">
        <v>15758</v>
      </c>
      <c r="F60" s="431">
        <v>119</v>
      </c>
      <c r="G60" s="431">
        <v>1447</v>
      </c>
      <c r="H60" s="431">
        <v>760</v>
      </c>
    </row>
    <row r="61" spans="1:8" s="80" customFormat="1" ht="15" customHeight="1">
      <c r="A61" s="83"/>
      <c r="B61" s="443"/>
      <c r="C61" s="443" t="s">
        <v>66</v>
      </c>
      <c r="D61" s="431">
        <v>8630</v>
      </c>
      <c r="E61" s="431">
        <v>4766</v>
      </c>
      <c r="F61" s="431">
        <v>664</v>
      </c>
      <c r="G61" s="431">
        <v>2905</v>
      </c>
      <c r="H61" s="431">
        <v>295</v>
      </c>
    </row>
    <row r="62" spans="1:8" s="80" customFormat="1" ht="15" customHeight="1">
      <c r="A62" s="83"/>
      <c r="B62" s="81" t="s">
        <v>67</v>
      </c>
      <c r="C62" s="81" t="s">
        <v>64</v>
      </c>
      <c r="D62" s="356">
        <v>52738</v>
      </c>
      <c r="E62" s="356">
        <v>45812</v>
      </c>
      <c r="F62" s="356">
        <v>0</v>
      </c>
      <c r="G62" s="356">
        <v>328</v>
      </c>
      <c r="H62" s="356">
        <v>6598</v>
      </c>
    </row>
    <row r="63" spans="1:8" s="80" customFormat="1" ht="15" customHeight="1">
      <c r="A63" s="83"/>
      <c r="B63" s="81"/>
      <c r="C63" s="81" t="s">
        <v>65</v>
      </c>
      <c r="D63" s="356">
        <v>8242</v>
      </c>
      <c r="E63" s="356">
        <v>7448</v>
      </c>
      <c r="F63" s="356">
        <v>0</v>
      </c>
      <c r="G63" s="356">
        <v>34</v>
      </c>
      <c r="H63" s="356">
        <v>760</v>
      </c>
    </row>
    <row r="64" spans="1:8" s="80" customFormat="1" ht="15" customHeight="1">
      <c r="A64" s="83"/>
      <c r="B64" s="81"/>
      <c r="C64" s="81" t="s">
        <v>66</v>
      </c>
      <c r="D64" s="356">
        <v>803</v>
      </c>
      <c r="E64" s="356">
        <v>506</v>
      </c>
      <c r="F64" s="356">
        <v>0</v>
      </c>
      <c r="G64" s="356">
        <v>2</v>
      </c>
      <c r="H64" s="356">
        <v>295</v>
      </c>
    </row>
    <row r="65" spans="1:8" s="80" customFormat="1" ht="15" customHeight="1">
      <c r="A65" s="83"/>
      <c r="B65" s="81" t="s">
        <v>68</v>
      </c>
      <c r="C65" s="81" t="s">
        <v>64</v>
      </c>
      <c r="D65" s="356">
        <v>30709</v>
      </c>
      <c r="E65" s="356">
        <v>29012</v>
      </c>
      <c r="F65" s="356">
        <v>0</v>
      </c>
      <c r="G65" s="356">
        <v>1697</v>
      </c>
      <c r="H65" s="358" t="s">
        <v>179</v>
      </c>
    </row>
    <row r="66" spans="1:8" s="80" customFormat="1" ht="15" customHeight="1">
      <c r="A66" s="83"/>
      <c r="B66" s="81"/>
      <c r="C66" s="81" t="s">
        <v>65</v>
      </c>
      <c r="D66" s="356">
        <v>8277</v>
      </c>
      <c r="E66" s="356">
        <v>7387</v>
      </c>
      <c r="F66" s="356">
        <v>0</v>
      </c>
      <c r="G66" s="356">
        <v>890</v>
      </c>
      <c r="H66" s="358" t="s">
        <v>179</v>
      </c>
    </row>
    <row r="67" spans="1:8" s="80" customFormat="1" ht="15" customHeight="1">
      <c r="A67" s="83"/>
      <c r="B67" s="81"/>
      <c r="C67" s="81" t="s">
        <v>66</v>
      </c>
      <c r="D67" s="356">
        <v>3056</v>
      </c>
      <c r="E67" s="356">
        <v>2529</v>
      </c>
      <c r="F67" s="356">
        <v>0</v>
      </c>
      <c r="G67" s="356">
        <v>527</v>
      </c>
      <c r="H67" s="358" t="s">
        <v>179</v>
      </c>
    </row>
    <row r="68" spans="1:8" s="80" customFormat="1" ht="15" customHeight="1">
      <c r="A68" s="83"/>
      <c r="B68" s="81" t="s">
        <v>69</v>
      </c>
      <c r="C68" s="81" t="s">
        <v>64</v>
      </c>
      <c r="D68" s="356">
        <v>1733</v>
      </c>
      <c r="E68" s="356">
        <v>1412</v>
      </c>
      <c r="F68" s="356">
        <v>146</v>
      </c>
      <c r="G68" s="356">
        <v>175</v>
      </c>
      <c r="H68" s="358" t="s">
        <v>179</v>
      </c>
    </row>
    <row r="69" spans="1:8" s="80" customFormat="1" ht="15" customHeight="1">
      <c r="A69" s="83"/>
      <c r="B69" s="81"/>
      <c r="C69" s="81" t="s">
        <v>65</v>
      </c>
      <c r="D69" s="356">
        <v>1565</v>
      </c>
      <c r="E69" s="356">
        <v>923</v>
      </c>
      <c r="F69" s="356">
        <v>119</v>
      </c>
      <c r="G69" s="356">
        <v>523</v>
      </c>
      <c r="H69" s="358" t="s">
        <v>179</v>
      </c>
    </row>
    <row r="70" spans="1:8" s="80" customFormat="1" ht="15" customHeight="1">
      <c r="A70" s="83"/>
      <c r="B70" s="81"/>
      <c r="C70" s="81" t="s">
        <v>66</v>
      </c>
      <c r="D70" s="356">
        <v>4771</v>
      </c>
      <c r="E70" s="356">
        <v>1731</v>
      </c>
      <c r="F70" s="356">
        <v>664</v>
      </c>
      <c r="G70" s="356">
        <v>2376</v>
      </c>
      <c r="H70" s="358" t="s">
        <v>179</v>
      </c>
    </row>
    <row r="71" spans="1:8" s="80" customFormat="1" ht="15" customHeight="1">
      <c r="A71" s="83"/>
      <c r="B71" s="443" t="s">
        <v>1</v>
      </c>
      <c r="C71" s="443" t="s">
        <v>64</v>
      </c>
      <c r="D71" s="431">
        <v>39508</v>
      </c>
      <c r="E71" s="431">
        <v>20344</v>
      </c>
      <c r="F71" s="431">
        <v>7160</v>
      </c>
      <c r="G71" s="431">
        <v>12004</v>
      </c>
      <c r="H71" s="445" t="s">
        <v>179</v>
      </c>
    </row>
    <row r="72" spans="1:8" s="80" customFormat="1" ht="15" customHeight="1">
      <c r="A72" s="83"/>
      <c r="B72" s="443"/>
      <c r="C72" s="443" t="s">
        <v>65</v>
      </c>
      <c r="D72" s="431">
        <v>49204</v>
      </c>
      <c r="E72" s="431">
        <v>19221</v>
      </c>
      <c r="F72" s="431">
        <v>8502</v>
      </c>
      <c r="G72" s="431">
        <v>21481</v>
      </c>
      <c r="H72" s="445" t="s">
        <v>179</v>
      </c>
    </row>
    <row r="73" spans="1:8" s="80" customFormat="1" ht="15" customHeight="1">
      <c r="A73" s="83"/>
      <c r="B73" s="443"/>
      <c r="C73" s="443" t="s">
        <v>66</v>
      </c>
      <c r="D73" s="431">
        <v>120887</v>
      </c>
      <c r="E73" s="431">
        <v>31063</v>
      </c>
      <c r="F73" s="431">
        <v>17986</v>
      </c>
      <c r="G73" s="431">
        <v>71838</v>
      </c>
      <c r="H73" s="445" t="s">
        <v>179</v>
      </c>
    </row>
    <row r="74" spans="1:8" s="80" customFormat="1" ht="6" customHeight="1">
      <c r="A74" s="83"/>
      <c r="B74" s="81"/>
      <c r="C74" s="81"/>
      <c r="D74" s="356"/>
      <c r="E74" s="356"/>
      <c r="F74" s="356"/>
      <c r="G74" s="356"/>
      <c r="H74" s="356"/>
    </row>
    <row r="75" spans="1:8" s="80" customFormat="1" ht="15" customHeight="1">
      <c r="A75" s="441">
        <v>2009</v>
      </c>
      <c r="B75" s="436"/>
      <c r="C75" s="439" t="s">
        <v>4</v>
      </c>
      <c r="D75" s="440">
        <v>340817</v>
      </c>
      <c r="E75" s="440">
        <v>181575</v>
      </c>
      <c r="F75" s="440">
        <v>35553</v>
      </c>
      <c r="G75" s="440">
        <v>116719</v>
      </c>
      <c r="H75" s="440">
        <v>6970</v>
      </c>
    </row>
    <row r="76" spans="1:8" s="80" customFormat="1" ht="15" customHeight="1">
      <c r="A76" s="359"/>
      <c r="B76" s="443" t="s">
        <v>7</v>
      </c>
      <c r="C76" s="443" t="s">
        <v>64</v>
      </c>
      <c r="D76" s="431">
        <v>97069</v>
      </c>
      <c r="E76" s="431">
        <v>88967</v>
      </c>
      <c r="F76" s="431">
        <v>208</v>
      </c>
      <c r="G76" s="431">
        <v>1961</v>
      </c>
      <c r="H76" s="431">
        <v>5933</v>
      </c>
    </row>
    <row r="77" spans="1:8" s="80" customFormat="1" ht="15" customHeight="1">
      <c r="A77" s="83"/>
      <c r="B77" s="443"/>
      <c r="C77" s="443" t="s">
        <v>65</v>
      </c>
      <c r="D77" s="431">
        <v>17485</v>
      </c>
      <c r="E77" s="431">
        <v>15299</v>
      </c>
      <c r="F77" s="431">
        <v>237</v>
      </c>
      <c r="G77" s="431">
        <v>1444</v>
      </c>
      <c r="H77" s="431">
        <v>505</v>
      </c>
    </row>
    <row r="78" spans="1:8" s="80" customFormat="1" ht="15" customHeight="1">
      <c r="A78" s="83"/>
      <c r="B78" s="443"/>
      <c r="C78" s="443" t="s">
        <v>66</v>
      </c>
      <c r="D78" s="431">
        <v>8423</v>
      </c>
      <c r="E78" s="431">
        <v>4134</v>
      </c>
      <c r="F78" s="431">
        <v>595</v>
      </c>
      <c r="G78" s="431">
        <v>3162</v>
      </c>
      <c r="H78" s="431">
        <v>532</v>
      </c>
    </row>
    <row r="79" spans="1:8" s="80" customFormat="1" ht="15" customHeight="1">
      <c r="A79" s="83"/>
      <c r="B79" s="81" t="s">
        <v>67</v>
      </c>
      <c r="C79" s="81" t="s">
        <v>64</v>
      </c>
      <c r="D79" s="356">
        <v>63215</v>
      </c>
      <c r="E79" s="356">
        <v>56912</v>
      </c>
      <c r="F79" s="356">
        <v>0</v>
      </c>
      <c r="G79" s="356">
        <v>370</v>
      </c>
      <c r="H79" s="356">
        <v>5933</v>
      </c>
    </row>
    <row r="80" spans="1:8" s="80" customFormat="1" ht="15" customHeight="1">
      <c r="A80" s="83"/>
      <c r="B80" s="81"/>
      <c r="C80" s="81" t="s">
        <v>65</v>
      </c>
      <c r="D80" s="356">
        <v>7985</v>
      </c>
      <c r="E80" s="356">
        <v>7438</v>
      </c>
      <c r="F80" s="356">
        <v>0</v>
      </c>
      <c r="G80" s="356">
        <v>42</v>
      </c>
      <c r="H80" s="356">
        <v>505</v>
      </c>
    </row>
    <row r="81" spans="1:8" s="80" customFormat="1" ht="15" customHeight="1">
      <c r="A81" s="83"/>
      <c r="B81" s="81"/>
      <c r="C81" s="81" t="s">
        <v>66</v>
      </c>
      <c r="D81" s="356">
        <v>1028</v>
      </c>
      <c r="E81" s="356">
        <v>492</v>
      </c>
      <c r="F81" s="356">
        <v>0</v>
      </c>
      <c r="G81" s="356">
        <v>4</v>
      </c>
      <c r="H81" s="356">
        <v>532</v>
      </c>
    </row>
    <row r="82" spans="1:8" s="80" customFormat="1" ht="15" customHeight="1">
      <c r="A82" s="83"/>
      <c r="B82" s="81" t="s">
        <v>68</v>
      </c>
      <c r="C82" s="81" t="s">
        <v>64</v>
      </c>
      <c r="D82" s="356">
        <v>32445</v>
      </c>
      <c r="E82" s="356">
        <v>30914</v>
      </c>
      <c r="F82" s="356">
        <v>106</v>
      </c>
      <c r="G82" s="356">
        <v>1425</v>
      </c>
      <c r="H82" s="358" t="s">
        <v>179</v>
      </c>
    </row>
    <row r="83" spans="1:8" s="80" customFormat="1" ht="15" customHeight="1">
      <c r="A83" s="83"/>
      <c r="B83" s="81"/>
      <c r="C83" s="81" t="s">
        <v>65</v>
      </c>
      <c r="D83" s="356">
        <v>7938</v>
      </c>
      <c r="E83" s="356">
        <v>7091</v>
      </c>
      <c r="F83" s="356">
        <v>6</v>
      </c>
      <c r="G83" s="356">
        <v>841</v>
      </c>
      <c r="H83" s="358" t="s">
        <v>179</v>
      </c>
    </row>
    <row r="84" spans="1:8" s="80" customFormat="1" ht="15" customHeight="1">
      <c r="A84" s="83"/>
      <c r="B84" s="81"/>
      <c r="C84" s="81" t="s">
        <v>66</v>
      </c>
      <c r="D84" s="356">
        <v>2762</v>
      </c>
      <c r="E84" s="356">
        <v>1878</v>
      </c>
      <c r="F84" s="356">
        <v>1</v>
      </c>
      <c r="G84" s="356">
        <v>883</v>
      </c>
      <c r="H84" s="358" t="s">
        <v>179</v>
      </c>
    </row>
    <row r="85" spans="1:8" s="80" customFormat="1" ht="15" customHeight="1">
      <c r="A85" s="83"/>
      <c r="B85" s="81" t="s">
        <v>69</v>
      </c>
      <c r="C85" s="81" t="s">
        <v>64</v>
      </c>
      <c r="D85" s="356">
        <v>1409</v>
      </c>
      <c r="E85" s="356">
        <v>1141</v>
      </c>
      <c r="F85" s="356">
        <v>102</v>
      </c>
      <c r="G85" s="356">
        <v>166</v>
      </c>
      <c r="H85" s="358" t="s">
        <v>179</v>
      </c>
    </row>
    <row r="86" spans="1:8" s="80" customFormat="1" ht="15" customHeight="1">
      <c r="A86" s="83"/>
      <c r="B86" s="81"/>
      <c r="C86" s="81" t="s">
        <v>65</v>
      </c>
      <c r="D86" s="356">
        <v>1562</v>
      </c>
      <c r="E86" s="356">
        <v>770</v>
      </c>
      <c r="F86" s="356">
        <v>231</v>
      </c>
      <c r="G86" s="356">
        <v>561</v>
      </c>
      <c r="H86" s="358" t="s">
        <v>179</v>
      </c>
    </row>
    <row r="87" spans="1:8" s="80" customFormat="1" ht="15" customHeight="1">
      <c r="A87" s="83"/>
      <c r="B87" s="81"/>
      <c r="C87" s="81" t="s">
        <v>66</v>
      </c>
      <c r="D87" s="356">
        <v>4633</v>
      </c>
      <c r="E87" s="356">
        <v>1764</v>
      </c>
      <c r="F87" s="356">
        <v>594</v>
      </c>
      <c r="G87" s="356">
        <v>2275</v>
      </c>
      <c r="H87" s="358" t="s">
        <v>179</v>
      </c>
    </row>
    <row r="88" spans="1:8" s="80" customFormat="1" ht="15" customHeight="1">
      <c r="A88" s="83"/>
      <c r="B88" s="443" t="s">
        <v>1</v>
      </c>
      <c r="C88" s="443" t="s">
        <v>64</v>
      </c>
      <c r="D88" s="431">
        <v>46894</v>
      </c>
      <c r="E88" s="431">
        <v>24178</v>
      </c>
      <c r="F88" s="431">
        <v>8301</v>
      </c>
      <c r="G88" s="431">
        <v>14415</v>
      </c>
      <c r="H88" s="445" t="s">
        <v>179</v>
      </c>
    </row>
    <row r="89" spans="1:8" s="80" customFormat="1" ht="15" customHeight="1">
      <c r="A89" s="83"/>
      <c r="B89" s="443"/>
      <c r="C89" s="443" t="s">
        <v>65</v>
      </c>
      <c r="D89" s="431">
        <v>55574</v>
      </c>
      <c r="E89" s="431">
        <v>18944</v>
      </c>
      <c r="F89" s="431">
        <v>7757</v>
      </c>
      <c r="G89" s="431">
        <v>28873</v>
      </c>
      <c r="H89" s="445" t="s">
        <v>179</v>
      </c>
    </row>
    <row r="90" spans="1:8" s="80" customFormat="1" ht="15" customHeight="1">
      <c r="A90" s="83"/>
      <c r="B90" s="443"/>
      <c r="C90" s="443" t="s">
        <v>66</v>
      </c>
      <c r="D90" s="431">
        <v>115372</v>
      </c>
      <c r="E90" s="431">
        <v>30053</v>
      </c>
      <c r="F90" s="431">
        <v>18455</v>
      </c>
      <c r="G90" s="431">
        <v>66864</v>
      </c>
      <c r="H90" s="445" t="s">
        <v>179</v>
      </c>
    </row>
    <row r="91" spans="1:8" s="80" customFormat="1" ht="6" customHeight="1">
      <c r="A91" s="83"/>
      <c r="B91" s="81"/>
      <c r="C91" s="81"/>
      <c r="D91" s="356"/>
      <c r="E91" s="356"/>
      <c r="F91" s="356"/>
      <c r="G91" s="356"/>
      <c r="H91" s="356"/>
    </row>
    <row r="92" spans="1:8" s="80" customFormat="1" ht="15" customHeight="1">
      <c r="A92" s="441">
        <v>2010</v>
      </c>
      <c r="B92" s="436"/>
      <c r="C92" s="439" t="s">
        <v>4</v>
      </c>
      <c r="D92" s="440">
        <v>345335</v>
      </c>
      <c r="E92" s="440">
        <v>183122</v>
      </c>
      <c r="F92" s="440">
        <v>34348</v>
      </c>
      <c r="G92" s="440">
        <v>119340</v>
      </c>
      <c r="H92" s="440">
        <v>8525</v>
      </c>
    </row>
    <row r="93" spans="1:8" s="80" customFormat="1" ht="15" customHeight="1">
      <c r="A93" s="359"/>
      <c r="B93" s="443" t="s">
        <v>7</v>
      </c>
      <c r="C93" s="443" t="s">
        <v>64</v>
      </c>
      <c r="D93" s="431">
        <v>104957</v>
      </c>
      <c r="E93" s="431">
        <v>94636</v>
      </c>
      <c r="F93" s="431">
        <v>415</v>
      </c>
      <c r="G93" s="431">
        <v>2361</v>
      </c>
      <c r="H93" s="431">
        <v>7545</v>
      </c>
    </row>
    <row r="94" spans="1:8" s="80" customFormat="1" ht="15" customHeight="1">
      <c r="A94" s="83"/>
      <c r="B94" s="443"/>
      <c r="C94" s="443" t="s">
        <v>65</v>
      </c>
      <c r="D94" s="431">
        <v>16924</v>
      </c>
      <c r="E94" s="431">
        <v>14402</v>
      </c>
      <c r="F94" s="431">
        <v>329</v>
      </c>
      <c r="G94" s="431">
        <v>1719</v>
      </c>
      <c r="H94" s="431">
        <v>474</v>
      </c>
    </row>
    <row r="95" spans="1:8" s="80" customFormat="1" ht="15" customHeight="1">
      <c r="A95" s="83"/>
      <c r="B95" s="443"/>
      <c r="C95" s="443" t="s">
        <v>66</v>
      </c>
      <c r="D95" s="431">
        <v>8908</v>
      </c>
      <c r="E95" s="431">
        <v>4369</v>
      </c>
      <c r="F95" s="431">
        <v>374</v>
      </c>
      <c r="G95" s="431">
        <v>3659</v>
      </c>
      <c r="H95" s="431">
        <v>506</v>
      </c>
    </row>
    <row r="96" spans="1:8" s="80" customFormat="1" ht="15" customHeight="1">
      <c r="A96" s="83"/>
      <c r="B96" s="81" t="s">
        <v>67</v>
      </c>
      <c r="C96" s="81" t="s">
        <v>64</v>
      </c>
      <c r="D96" s="356">
        <v>70481</v>
      </c>
      <c r="E96" s="356">
        <v>62570</v>
      </c>
      <c r="F96" s="356">
        <v>0</v>
      </c>
      <c r="G96" s="356">
        <v>366</v>
      </c>
      <c r="H96" s="356">
        <v>7545</v>
      </c>
    </row>
    <row r="97" spans="1:9" s="80" customFormat="1" ht="15" customHeight="1">
      <c r="A97" s="83"/>
      <c r="B97" s="81"/>
      <c r="C97" s="81" t="s">
        <v>65</v>
      </c>
      <c r="D97" s="356">
        <v>7416</v>
      </c>
      <c r="E97" s="356">
        <v>6901</v>
      </c>
      <c r="F97" s="356">
        <v>0</v>
      </c>
      <c r="G97" s="356">
        <v>41</v>
      </c>
      <c r="H97" s="356">
        <v>474</v>
      </c>
      <c r="I97" s="84"/>
    </row>
    <row r="98" spans="1:8" s="80" customFormat="1" ht="15" customHeight="1">
      <c r="A98" s="83"/>
      <c r="B98" s="81"/>
      <c r="C98" s="81" t="s">
        <v>66</v>
      </c>
      <c r="D98" s="356">
        <v>711</v>
      </c>
      <c r="E98" s="356">
        <v>196</v>
      </c>
      <c r="F98" s="356">
        <v>0</v>
      </c>
      <c r="G98" s="356">
        <v>9</v>
      </c>
      <c r="H98" s="356">
        <v>506</v>
      </c>
    </row>
    <row r="99" spans="1:8" s="80" customFormat="1" ht="15" customHeight="1">
      <c r="A99" s="83"/>
      <c r="B99" s="81" t="s">
        <v>68</v>
      </c>
      <c r="C99" s="81" t="s">
        <v>64</v>
      </c>
      <c r="D99" s="356">
        <v>33062</v>
      </c>
      <c r="E99" s="356">
        <v>31266</v>
      </c>
      <c r="F99" s="356">
        <v>115</v>
      </c>
      <c r="G99" s="356">
        <v>1681</v>
      </c>
      <c r="H99" s="358" t="s">
        <v>179</v>
      </c>
    </row>
    <row r="100" spans="1:8" s="80" customFormat="1" ht="15" customHeight="1">
      <c r="A100" s="83"/>
      <c r="B100" s="81"/>
      <c r="C100" s="81" t="s">
        <v>65</v>
      </c>
      <c r="D100" s="356">
        <v>7873</v>
      </c>
      <c r="E100" s="356">
        <v>6942</v>
      </c>
      <c r="F100" s="356">
        <v>0</v>
      </c>
      <c r="G100" s="356">
        <v>931</v>
      </c>
      <c r="H100" s="358" t="s">
        <v>179</v>
      </c>
    </row>
    <row r="101" spans="1:8" s="80" customFormat="1" ht="15" customHeight="1">
      <c r="A101" s="83"/>
      <c r="B101" s="81"/>
      <c r="C101" s="81" t="s">
        <v>66</v>
      </c>
      <c r="D101" s="356">
        <v>4134</v>
      </c>
      <c r="E101" s="356">
        <v>2756</v>
      </c>
      <c r="F101" s="356">
        <v>0</v>
      </c>
      <c r="G101" s="356">
        <v>1378</v>
      </c>
      <c r="H101" s="358" t="s">
        <v>179</v>
      </c>
    </row>
    <row r="102" spans="1:8" s="80" customFormat="1" ht="15" customHeight="1">
      <c r="A102" s="83"/>
      <c r="B102" s="81" t="s">
        <v>69</v>
      </c>
      <c r="C102" s="81" t="s">
        <v>64</v>
      </c>
      <c r="D102" s="356">
        <v>1414</v>
      </c>
      <c r="E102" s="356">
        <v>800</v>
      </c>
      <c r="F102" s="356">
        <v>300</v>
      </c>
      <c r="G102" s="356">
        <v>314</v>
      </c>
      <c r="H102" s="358" t="s">
        <v>179</v>
      </c>
    </row>
    <row r="103" spans="1:8" s="80" customFormat="1" ht="15" customHeight="1">
      <c r="A103" s="83"/>
      <c r="B103" s="81"/>
      <c r="C103" s="81" t="s">
        <v>65</v>
      </c>
      <c r="D103" s="356">
        <v>1635</v>
      </c>
      <c r="E103" s="356">
        <v>559</v>
      </c>
      <c r="F103" s="356">
        <v>329</v>
      </c>
      <c r="G103" s="356">
        <v>747</v>
      </c>
      <c r="H103" s="358" t="s">
        <v>179</v>
      </c>
    </row>
    <row r="104" spans="1:8" s="80" customFormat="1" ht="15" customHeight="1">
      <c r="A104" s="83"/>
      <c r="B104" s="81"/>
      <c r="C104" s="81" t="s">
        <v>66</v>
      </c>
      <c r="D104" s="356">
        <v>4063</v>
      </c>
      <c r="E104" s="356">
        <v>1417</v>
      </c>
      <c r="F104" s="356">
        <v>374</v>
      </c>
      <c r="G104" s="356">
        <v>2272</v>
      </c>
      <c r="H104" s="358" t="s">
        <v>179</v>
      </c>
    </row>
    <row r="105" spans="1:8" s="80" customFormat="1" ht="15" customHeight="1">
      <c r="A105" s="83"/>
      <c r="B105" s="443" t="s">
        <v>1</v>
      </c>
      <c r="C105" s="443" t="s">
        <v>64</v>
      </c>
      <c r="D105" s="431">
        <v>51413</v>
      </c>
      <c r="E105" s="431">
        <v>25796</v>
      </c>
      <c r="F105" s="431">
        <v>8303</v>
      </c>
      <c r="G105" s="431">
        <v>17314</v>
      </c>
      <c r="H105" s="445" t="s">
        <v>179</v>
      </c>
    </row>
    <row r="106" spans="1:8" s="80" customFormat="1" ht="15" customHeight="1">
      <c r="A106" s="83"/>
      <c r="B106" s="443"/>
      <c r="C106" s="443" t="s">
        <v>65</v>
      </c>
      <c r="D106" s="431">
        <v>60164</v>
      </c>
      <c r="E106" s="431">
        <v>17302</v>
      </c>
      <c r="F106" s="431">
        <v>8556</v>
      </c>
      <c r="G106" s="431">
        <v>34306</v>
      </c>
      <c r="H106" s="445" t="s">
        <v>179</v>
      </c>
    </row>
    <row r="107" spans="1:8" s="80" customFormat="1" ht="15" customHeight="1">
      <c r="A107" s="83"/>
      <c r="B107" s="443"/>
      <c r="C107" s="443" t="s">
        <v>66</v>
      </c>
      <c r="D107" s="431">
        <v>102969</v>
      </c>
      <c r="E107" s="431">
        <v>26617</v>
      </c>
      <c r="F107" s="431">
        <v>16371</v>
      </c>
      <c r="G107" s="431">
        <v>59981</v>
      </c>
      <c r="H107" s="445" t="s">
        <v>179</v>
      </c>
    </row>
    <row r="108" spans="1:8" s="80" customFormat="1" ht="6" customHeight="1">
      <c r="A108" s="83"/>
      <c r="B108" s="81"/>
      <c r="C108" s="81"/>
      <c r="D108" s="356"/>
      <c r="E108" s="356"/>
      <c r="F108" s="356"/>
      <c r="G108" s="356"/>
      <c r="H108" s="356"/>
    </row>
    <row r="109" spans="1:8" s="80" customFormat="1" ht="15" customHeight="1">
      <c r="A109" s="441">
        <v>2011</v>
      </c>
      <c r="B109" s="436"/>
      <c r="C109" s="439" t="s">
        <v>4</v>
      </c>
      <c r="D109" s="442">
        <v>357418</v>
      </c>
      <c r="E109" s="442">
        <v>190879</v>
      </c>
      <c r="F109" s="442">
        <v>35591</v>
      </c>
      <c r="G109" s="442">
        <v>120339</v>
      </c>
      <c r="H109" s="442">
        <v>10609</v>
      </c>
    </row>
    <row r="110" spans="1:9" ht="15" customHeight="1">
      <c r="A110" s="360"/>
      <c r="B110" s="443" t="s">
        <v>7</v>
      </c>
      <c r="C110" s="443" t="s">
        <v>64</v>
      </c>
      <c r="D110" s="432">
        <v>113225</v>
      </c>
      <c r="E110" s="432">
        <v>100709</v>
      </c>
      <c r="F110" s="432">
        <v>469</v>
      </c>
      <c r="G110" s="432">
        <v>2538</v>
      </c>
      <c r="H110" s="432">
        <v>9509</v>
      </c>
      <c r="I110" s="72"/>
    </row>
    <row r="111" spans="1:9" ht="15" customHeight="1">
      <c r="A111" s="83"/>
      <c r="B111" s="443"/>
      <c r="C111" s="443" t="s">
        <v>65</v>
      </c>
      <c r="D111" s="432">
        <v>17418</v>
      </c>
      <c r="E111" s="432">
        <v>14592</v>
      </c>
      <c r="F111" s="432">
        <v>371</v>
      </c>
      <c r="G111" s="432">
        <v>1820</v>
      </c>
      <c r="H111" s="432">
        <v>635</v>
      </c>
      <c r="I111" s="73"/>
    </row>
    <row r="112" spans="1:8" ht="15" customHeight="1">
      <c r="A112" s="83"/>
      <c r="B112" s="443"/>
      <c r="C112" s="443" t="s">
        <v>66</v>
      </c>
      <c r="D112" s="432">
        <v>8941</v>
      </c>
      <c r="E112" s="432">
        <v>4354</v>
      </c>
      <c r="F112" s="432">
        <v>314</v>
      </c>
      <c r="G112" s="432">
        <v>3808</v>
      </c>
      <c r="H112" s="432">
        <v>465</v>
      </c>
    </row>
    <row r="113" spans="1:8" ht="15" customHeight="1">
      <c r="A113" s="82"/>
      <c r="B113" s="81" t="s">
        <v>67</v>
      </c>
      <c r="C113" s="81" t="s">
        <v>64</v>
      </c>
      <c r="D113" s="357">
        <v>77003</v>
      </c>
      <c r="E113" s="357">
        <v>67113</v>
      </c>
      <c r="F113" s="357">
        <v>0</v>
      </c>
      <c r="G113" s="357">
        <v>381</v>
      </c>
      <c r="H113" s="357">
        <v>9509</v>
      </c>
    </row>
    <row r="114" spans="1:8" ht="15" customHeight="1">
      <c r="A114" s="82"/>
      <c r="B114" s="81"/>
      <c r="C114" s="81" t="s">
        <v>65</v>
      </c>
      <c r="D114" s="357">
        <v>6861</v>
      </c>
      <c r="E114" s="357">
        <v>6182</v>
      </c>
      <c r="F114" s="357">
        <v>0</v>
      </c>
      <c r="G114" s="357">
        <v>44</v>
      </c>
      <c r="H114" s="357">
        <v>635</v>
      </c>
    </row>
    <row r="115" spans="1:8" ht="15" customHeight="1">
      <c r="A115" s="82"/>
      <c r="B115" s="81"/>
      <c r="C115" s="81" t="s">
        <v>66</v>
      </c>
      <c r="D115" s="357">
        <v>544</v>
      </c>
      <c r="E115" s="357">
        <v>74</v>
      </c>
      <c r="F115" s="357">
        <v>0</v>
      </c>
      <c r="G115" s="357">
        <v>5</v>
      </c>
      <c r="H115" s="357">
        <v>465</v>
      </c>
    </row>
    <row r="116" spans="1:8" ht="15" customHeight="1">
      <c r="A116" s="82"/>
      <c r="B116" s="81" t="s">
        <v>68</v>
      </c>
      <c r="C116" s="81" t="s">
        <v>64</v>
      </c>
      <c r="D116" s="357">
        <v>34100</v>
      </c>
      <c r="E116" s="357">
        <v>32308</v>
      </c>
      <c r="F116" s="357">
        <v>126</v>
      </c>
      <c r="G116" s="357">
        <v>1666</v>
      </c>
      <c r="H116" s="361" t="s">
        <v>179</v>
      </c>
    </row>
    <row r="117" spans="1:8" ht="15" customHeight="1">
      <c r="A117" s="82"/>
      <c r="B117" s="81"/>
      <c r="C117" s="81" t="s">
        <v>65</v>
      </c>
      <c r="D117" s="357">
        <v>8462</v>
      </c>
      <c r="E117" s="357">
        <v>7658</v>
      </c>
      <c r="F117" s="357">
        <v>14</v>
      </c>
      <c r="G117" s="357">
        <v>790</v>
      </c>
      <c r="H117" s="361" t="s">
        <v>179</v>
      </c>
    </row>
    <row r="118" spans="1:8" ht="15" customHeight="1">
      <c r="A118" s="82"/>
      <c r="B118" s="81"/>
      <c r="C118" s="81" t="s">
        <v>66</v>
      </c>
      <c r="D118" s="357">
        <v>4814</v>
      </c>
      <c r="E118" s="357">
        <v>2822</v>
      </c>
      <c r="F118" s="357">
        <v>0</v>
      </c>
      <c r="G118" s="357">
        <v>1992</v>
      </c>
      <c r="H118" s="361" t="s">
        <v>179</v>
      </c>
    </row>
    <row r="119" spans="1:8" ht="15" customHeight="1">
      <c r="A119" s="82"/>
      <c r="B119" s="81" t="s">
        <v>69</v>
      </c>
      <c r="C119" s="81" t="s">
        <v>64</v>
      </c>
      <c r="D119" s="357">
        <v>2122</v>
      </c>
      <c r="E119" s="357">
        <v>1288</v>
      </c>
      <c r="F119" s="357">
        <v>343</v>
      </c>
      <c r="G119" s="357">
        <v>491</v>
      </c>
      <c r="H119" s="361" t="s">
        <v>179</v>
      </c>
    </row>
    <row r="120" spans="1:8" ht="15" customHeight="1">
      <c r="A120" s="82"/>
      <c r="B120" s="81"/>
      <c r="C120" s="81" t="s">
        <v>65</v>
      </c>
      <c r="D120" s="357">
        <v>2095</v>
      </c>
      <c r="E120" s="357">
        <v>752</v>
      </c>
      <c r="F120" s="357">
        <v>357</v>
      </c>
      <c r="G120" s="357">
        <v>986</v>
      </c>
      <c r="H120" s="361" t="s">
        <v>179</v>
      </c>
    </row>
    <row r="121" spans="1:8" ht="15" customHeight="1">
      <c r="A121" s="82"/>
      <c r="B121" s="81"/>
      <c r="C121" s="81" t="s">
        <v>66</v>
      </c>
      <c r="D121" s="357">
        <v>3583</v>
      </c>
      <c r="E121" s="357">
        <v>1458</v>
      </c>
      <c r="F121" s="357">
        <v>314</v>
      </c>
      <c r="G121" s="357">
        <v>1811</v>
      </c>
      <c r="H121" s="361" t="s">
        <v>179</v>
      </c>
    </row>
    <row r="122" spans="1:8" ht="15" customHeight="1">
      <c r="A122" s="82"/>
      <c r="B122" s="443" t="s">
        <v>1</v>
      </c>
      <c r="C122" s="443" t="s">
        <v>64</v>
      </c>
      <c r="D122" s="432">
        <v>54489</v>
      </c>
      <c r="E122" s="432">
        <v>28037</v>
      </c>
      <c r="F122" s="432">
        <v>8627</v>
      </c>
      <c r="G122" s="432">
        <v>17825</v>
      </c>
      <c r="H122" s="444" t="s">
        <v>179</v>
      </c>
    </row>
    <row r="123" spans="1:8" ht="15" customHeight="1">
      <c r="A123" s="82"/>
      <c r="B123" s="443"/>
      <c r="C123" s="443" t="s">
        <v>65</v>
      </c>
      <c r="D123" s="432">
        <v>67877</v>
      </c>
      <c r="E123" s="432">
        <v>18329</v>
      </c>
      <c r="F123" s="432">
        <v>9434</v>
      </c>
      <c r="G123" s="432">
        <v>40114</v>
      </c>
      <c r="H123" s="444" t="s">
        <v>179</v>
      </c>
    </row>
    <row r="124" spans="1:8" ht="15" customHeight="1">
      <c r="A124" s="82"/>
      <c r="B124" s="443"/>
      <c r="C124" s="443" t="s">
        <v>66</v>
      </c>
      <c r="D124" s="432">
        <v>95468</v>
      </c>
      <c r="E124" s="432">
        <v>24858</v>
      </c>
      <c r="F124" s="432">
        <v>16376</v>
      </c>
      <c r="G124" s="432">
        <v>54234</v>
      </c>
      <c r="H124" s="444" t="s">
        <v>179</v>
      </c>
    </row>
    <row r="125" spans="1:8" ht="6" customHeight="1">
      <c r="A125" s="82"/>
      <c r="B125" s="81"/>
      <c r="C125" s="81"/>
      <c r="D125" s="357"/>
      <c r="E125" s="357"/>
      <c r="F125" s="357"/>
      <c r="G125" s="357"/>
      <c r="H125" s="361"/>
    </row>
    <row r="126" spans="1:8" s="80" customFormat="1" ht="15" customHeight="1">
      <c r="A126" s="441">
        <v>2012</v>
      </c>
      <c r="B126" s="436"/>
      <c r="C126" s="439" t="s">
        <v>4</v>
      </c>
      <c r="D126" s="442">
        <v>362732</v>
      </c>
      <c r="E126" s="442">
        <v>192917</v>
      </c>
      <c r="F126" s="442">
        <v>37390</v>
      </c>
      <c r="G126" s="442">
        <v>119542</v>
      </c>
      <c r="H126" s="442">
        <v>12883</v>
      </c>
    </row>
    <row r="127" spans="1:9" ht="15" customHeight="1">
      <c r="A127" s="360"/>
      <c r="B127" s="443" t="s">
        <v>7</v>
      </c>
      <c r="C127" s="443" t="s">
        <v>64</v>
      </c>
      <c r="D127" s="432">
        <v>120443</v>
      </c>
      <c r="E127" s="432">
        <v>105549</v>
      </c>
      <c r="F127" s="432">
        <v>630</v>
      </c>
      <c r="G127" s="432">
        <v>2908</v>
      </c>
      <c r="H127" s="432">
        <v>11356</v>
      </c>
      <c r="I127" s="72"/>
    </row>
    <row r="128" spans="1:9" ht="15" customHeight="1">
      <c r="A128" s="83"/>
      <c r="B128" s="443"/>
      <c r="C128" s="443" t="s">
        <v>65</v>
      </c>
      <c r="D128" s="432">
        <v>19501</v>
      </c>
      <c r="E128" s="432">
        <v>16272</v>
      </c>
      <c r="F128" s="432">
        <v>490</v>
      </c>
      <c r="G128" s="432">
        <v>2111</v>
      </c>
      <c r="H128" s="432">
        <v>628</v>
      </c>
      <c r="I128" s="73"/>
    </row>
    <row r="129" spans="1:8" ht="15" customHeight="1">
      <c r="A129" s="83"/>
      <c r="B129" s="443"/>
      <c r="C129" s="443" t="s">
        <v>66</v>
      </c>
      <c r="D129" s="432">
        <v>10394</v>
      </c>
      <c r="E129" s="432">
        <v>4999</v>
      </c>
      <c r="F129" s="432">
        <v>663</v>
      </c>
      <c r="G129" s="432">
        <v>3833</v>
      </c>
      <c r="H129" s="432">
        <v>899</v>
      </c>
    </row>
    <row r="130" spans="1:8" ht="15" customHeight="1">
      <c r="A130" s="82"/>
      <c r="B130" s="81" t="s">
        <v>67</v>
      </c>
      <c r="C130" s="81" t="s">
        <v>64</v>
      </c>
      <c r="D130" s="357">
        <v>82282</v>
      </c>
      <c r="E130" s="357">
        <v>70549</v>
      </c>
      <c r="F130" s="357">
        <v>0</v>
      </c>
      <c r="G130" s="357">
        <v>377</v>
      </c>
      <c r="H130" s="357">
        <v>11356</v>
      </c>
    </row>
    <row r="131" spans="1:8" ht="15" customHeight="1">
      <c r="A131" s="82"/>
      <c r="B131" s="81"/>
      <c r="C131" s="81" t="s">
        <v>65</v>
      </c>
      <c r="D131" s="357">
        <v>7204</v>
      </c>
      <c r="E131" s="357">
        <v>6529</v>
      </c>
      <c r="F131" s="357"/>
      <c r="G131" s="357">
        <v>47</v>
      </c>
      <c r="H131" s="357">
        <v>628</v>
      </c>
    </row>
    <row r="132" spans="1:8" ht="15" customHeight="1">
      <c r="A132" s="82"/>
      <c r="B132" s="81"/>
      <c r="C132" s="81" t="s">
        <v>66</v>
      </c>
      <c r="D132" s="357">
        <v>930</v>
      </c>
      <c r="E132" s="357">
        <v>6</v>
      </c>
      <c r="F132" s="357"/>
      <c r="G132" s="357">
        <v>25</v>
      </c>
      <c r="H132" s="357">
        <v>899</v>
      </c>
    </row>
    <row r="133" spans="1:8" ht="15" customHeight="1">
      <c r="A133" s="82"/>
      <c r="B133" s="81" t="s">
        <v>68</v>
      </c>
      <c r="C133" s="81" t="s">
        <v>64</v>
      </c>
      <c r="D133" s="357">
        <v>34788</v>
      </c>
      <c r="E133" s="357">
        <v>32621</v>
      </c>
      <c r="F133" s="357">
        <v>149</v>
      </c>
      <c r="G133" s="357">
        <v>2018</v>
      </c>
      <c r="H133" s="361" t="s">
        <v>179</v>
      </c>
    </row>
    <row r="134" spans="1:8" ht="15" customHeight="1">
      <c r="A134" s="82"/>
      <c r="B134" s="81"/>
      <c r="C134" s="81" t="s">
        <v>65</v>
      </c>
      <c r="D134" s="357">
        <v>9202</v>
      </c>
      <c r="E134" s="357">
        <v>8227</v>
      </c>
      <c r="F134" s="357"/>
      <c r="G134" s="357">
        <v>975</v>
      </c>
      <c r="H134" s="361" t="s">
        <v>179</v>
      </c>
    </row>
    <row r="135" spans="1:8" ht="15" customHeight="1">
      <c r="A135" s="82"/>
      <c r="B135" s="81"/>
      <c r="C135" s="81" t="s">
        <v>66</v>
      </c>
      <c r="D135" s="357">
        <v>4182</v>
      </c>
      <c r="E135" s="357">
        <v>2349</v>
      </c>
      <c r="F135" s="357"/>
      <c r="G135" s="357">
        <v>1833</v>
      </c>
      <c r="H135" s="361" t="s">
        <v>179</v>
      </c>
    </row>
    <row r="136" spans="1:8" ht="15" customHeight="1">
      <c r="A136" s="82"/>
      <c r="B136" s="81" t="s">
        <v>69</v>
      </c>
      <c r="C136" s="81" t="s">
        <v>64</v>
      </c>
      <c r="D136" s="357">
        <v>3373</v>
      </c>
      <c r="E136" s="357">
        <v>2379</v>
      </c>
      <c r="F136" s="357">
        <v>481</v>
      </c>
      <c r="G136" s="357">
        <v>513</v>
      </c>
      <c r="H136" s="361" t="s">
        <v>179</v>
      </c>
    </row>
    <row r="137" spans="1:8" ht="15" customHeight="1">
      <c r="A137" s="82"/>
      <c r="B137" s="81"/>
      <c r="C137" s="81" t="s">
        <v>65</v>
      </c>
      <c r="D137" s="357">
        <v>3095</v>
      </c>
      <c r="E137" s="357">
        <v>1516</v>
      </c>
      <c r="F137" s="357">
        <v>490</v>
      </c>
      <c r="G137" s="357">
        <v>1089</v>
      </c>
      <c r="H137" s="361" t="s">
        <v>179</v>
      </c>
    </row>
    <row r="138" spans="1:8" ht="15" customHeight="1">
      <c r="A138" s="82"/>
      <c r="B138" s="81"/>
      <c r="C138" s="81" t="s">
        <v>66</v>
      </c>
      <c r="D138" s="357">
        <v>5282</v>
      </c>
      <c r="E138" s="357">
        <v>2644</v>
      </c>
      <c r="F138" s="357">
        <v>663</v>
      </c>
      <c r="G138" s="357">
        <v>1975</v>
      </c>
      <c r="H138" s="361" t="s">
        <v>179</v>
      </c>
    </row>
    <row r="139" spans="1:8" ht="15" customHeight="1">
      <c r="A139" s="82"/>
      <c r="B139" s="443" t="s">
        <v>1</v>
      </c>
      <c r="C139" s="443" t="s">
        <v>64</v>
      </c>
      <c r="D139" s="432">
        <v>51372</v>
      </c>
      <c r="E139" s="432">
        <v>24613</v>
      </c>
      <c r="F139" s="432">
        <v>9094</v>
      </c>
      <c r="G139" s="432">
        <v>17665</v>
      </c>
      <c r="H139" s="444" t="s">
        <v>179</v>
      </c>
    </row>
    <row r="140" spans="1:8" ht="15" customHeight="1">
      <c r="A140" s="82"/>
      <c r="B140" s="443"/>
      <c r="C140" s="443" t="s">
        <v>65</v>
      </c>
      <c r="D140" s="432">
        <v>72512</v>
      </c>
      <c r="E140" s="432">
        <v>18883</v>
      </c>
      <c r="F140" s="432">
        <v>10787</v>
      </c>
      <c r="G140" s="432">
        <v>42842</v>
      </c>
      <c r="H140" s="444" t="s">
        <v>179</v>
      </c>
    </row>
    <row r="141" spans="1:8" ht="15" customHeight="1">
      <c r="A141" s="82"/>
      <c r="B141" s="443"/>
      <c r="C141" s="443" t="s">
        <v>66</v>
      </c>
      <c r="D141" s="432">
        <v>88510</v>
      </c>
      <c r="E141" s="432">
        <v>22601</v>
      </c>
      <c r="F141" s="432">
        <v>15726</v>
      </c>
      <c r="G141" s="432">
        <v>50183</v>
      </c>
      <c r="H141" s="444" t="s">
        <v>179</v>
      </c>
    </row>
    <row r="142" spans="1:8" ht="6" customHeight="1">
      <c r="A142" s="82"/>
      <c r="B142" s="81"/>
      <c r="C142" s="81"/>
      <c r="D142" s="357"/>
      <c r="E142" s="357"/>
      <c r="F142" s="357"/>
      <c r="G142" s="357"/>
      <c r="H142" s="361"/>
    </row>
    <row r="143" spans="1:8" ht="15" customHeight="1">
      <c r="A143" s="441">
        <v>2013</v>
      </c>
      <c r="B143" s="436"/>
      <c r="C143" s="439" t="s">
        <v>4</v>
      </c>
      <c r="D143" s="442">
        <v>367282</v>
      </c>
      <c r="E143" s="442">
        <v>194794</v>
      </c>
      <c r="F143" s="442">
        <v>37895</v>
      </c>
      <c r="G143" s="442">
        <v>119964</v>
      </c>
      <c r="H143" s="442">
        <v>14629</v>
      </c>
    </row>
    <row r="144" spans="1:8" ht="15" customHeight="1">
      <c r="A144" s="360"/>
      <c r="B144" s="443" t="s">
        <v>7</v>
      </c>
      <c r="C144" s="443" t="s">
        <v>64</v>
      </c>
      <c r="D144" s="432">
        <v>126592</v>
      </c>
      <c r="E144" s="432">
        <v>109788</v>
      </c>
      <c r="F144" s="432">
        <v>691</v>
      </c>
      <c r="G144" s="432">
        <v>2953</v>
      </c>
      <c r="H144" s="432">
        <v>13160</v>
      </c>
    </row>
    <row r="145" spans="1:8" ht="15" customHeight="1">
      <c r="A145" s="83"/>
      <c r="B145" s="443"/>
      <c r="C145" s="443" t="s">
        <v>65</v>
      </c>
      <c r="D145" s="432">
        <v>18485</v>
      </c>
      <c r="E145" s="432">
        <v>14375</v>
      </c>
      <c r="F145" s="432">
        <v>375</v>
      </c>
      <c r="G145" s="432">
        <v>2987</v>
      </c>
      <c r="H145" s="432">
        <v>748</v>
      </c>
    </row>
    <row r="146" spans="1:8" ht="15" customHeight="1">
      <c r="A146" s="83"/>
      <c r="B146" s="443"/>
      <c r="C146" s="443" t="s">
        <v>66</v>
      </c>
      <c r="D146" s="432">
        <v>10142</v>
      </c>
      <c r="E146" s="432">
        <v>5691</v>
      </c>
      <c r="F146" s="432">
        <v>734</v>
      </c>
      <c r="G146" s="432">
        <v>2996</v>
      </c>
      <c r="H146" s="432">
        <v>721</v>
      </c>
    </row>
    <row r="147" spans="1:8" ht="15" customHeight="1">
      <c r="A147" s="82"/>
      <c r="B147" s="81" t="s">
        <v>67</v>
      </c>
      <c r="C147" s="81" t="s">
        <v>64</v>
      </c>
      <c r="D147" s="357">
        <v>86805</v>
      </c>
      <c r="E147" s="357">
        <v>73275</v>
      </c>
      <c r="F147" s="357">
        <v>0</v>
      </c>
      <c r="G147" s="357">
        <v>370</v>
      </c>
      <c r="H147" s="357">
        <v>13160</v>
      </c>
    </row>
    <row r="148" spans="1:8" ht="15" customHeight="1">
      <c r="A148" s="82"/>
      <c r="B148" s="81"/>
      <c r="C148" s="81" t="s">
        <v>65</v>
      </c>
      <c r="D148" s="357">
        <v>7179</v>
      </c>
      <c r="E148" s="357">
        <v>6394</v>
      </c>
      <c r="F148" s="357">
        <v>0</v>
      </c>
      <c r="G148" s="357">
        <v>37</v>
      </c>
      <c r="H148" s="357">
        <v>748</v>
      </c>
    </row>
    <row r="149" spans="1:8" ht="15" customHeight="1">
      <c r="A149" s="82"/>
      <c r="B149" s="81"/>
      <c r="C149" s="81" t="s">
        <v>66</v>
      </c>
      <c r="D149" s="357">
        <v>1210</v>
      </c>
      <c r="E149" s="357">
        <v>472</v>
      </c>
      <c r="F149" s="357">
        <v>0</v>
      </c>
      <c r="G149" s="357">
        <v>17</v>
      </c>
      <c r="H149" s="357">
        <v>721</v>
      </c>
    </row>
    <row r="150" spans="1:8" ht="15" customHeight="1">
      <c r="A150" s="82"/>
      <c r="B150" s="81" t="s">
        <v>68</v>
      </c>
      <c r="C150" s="81" t="s">
        <v>64</v>
      </c>
      <c r="D150" s="357">
        <v>36293</v>
      </c>
      <c r="E150" s="357">
        <v>34000</v>
      </c>
      <c r="F150" s="357">
        <v>170</v>
      </c>
      <c r="G150" s="357">
        <v>2123</v>
      </c>
      <c r="H150" s="361" t="s">
        <v>179</v>
      </c>
    </row>
    <row r="151" spans="1:8" ht="15" customHeight="1">
      <c r="A151" s="82"/>
      <c r="B151" s="81"/>
      <c r="C151" s="81" t="s">
        <v>65</v>
      </c>
      <c r="D151" s="357">
        <v>8321</v>
      </c>
      <c r="E151" s="357">
        <v>6279</v>
      </c>
      <c r="F151" s="357">
        <v>0</v>
      </c>
      <c r="G151" s="357">
        <v>2042</v>
      </c>
      <c r="H151" s="361" t="s">
        <v>179</v>
      </c>
    </row>
    <row r="152" spans="1:8" ht="15" customHeight="1">
      <c r="A152" s="82"/>
      <c r="B152" s="81"/>
      <c r="C152" s="81" t="s">
        <v>66</v>
      </c>
      <c r="D152" s="357">
        <v>3661</v>
      </c>
      <c r="E152" s="357">
        <v>2528</v>
      </c>
      <c r="F152" s="357">
        <v>0</v>
      </c>
      <c r="G152" s="357">
        <v>1133</v>
      </c>
      <c r="H152" s="361" t="s">
        <v>179</v>
      </c>
    </row>
    <row r="153" spans="1:8" ht="15" customHeight="1">
      <c r="A153" s="82"/>
      <c r="B153" s="81" t="s">
        <v>69</v>
      </c>
      <c r="C153" s="81" t="s">
        <v>64</v>
      </c>
      <c r="D153" s="357">
        <v>3494</v>
      </c>
      <c r="E153" s="357">
        <v>2513</v>
      </c>
      <c r="F153" s="357">
        <v>521</v>
      </c>
      <c r="G153" s="357">
        <v>460</v>
      </c>
      <c r="H153" s="361" t="s">
        <v>179</v>
      </c>
    </row>
    <row r="154" spans="1:8" ht="15" customHeight="1">
      <c r="A154" s="82"/>
      <c r="B154" s="81"/>
      <c r="C154" s="81" t="s">
        <v>65</v>
      </c>
      <c r="D154" s="357">
        <v>2985</v>
      </c>
      <c r="E154" s="357">
        <v>1702</v>
      </c>
      <c r="F154" s="357">
        <v>375</v>
      </c>
      <c r="G154" s="357">
        <v>908</v>
      </c>
      <c r="H154" s="361" t="s">
        <v>179</v>
      </c>
    </row>
    <row r="155" spans="1:8" ht="15" customHeight="1">
      <c r="A155" s="82"/>
      <c r="B155" s="81"/>
      <c r="C155" s="81" t="s">
        <v>66</v>
      </c>
      <c r="D155" s="357">
        <v>5271</v>
      </c>
      <c r="E155" s="357">
        <v>2691</v>
      </c>
      <c r="F155" s="357">
        <v>734</v>
      </c>
      <c r="G155" s="357">
        <v>1846</v>
      </c>
      <c r="H155" s="361" t="s">
        <v>179</v>
      </c>
    </row>
    <row r="156" spans="1:8" ht="15" customHeight="1">
      <c r="A156" s="82"/>
      <c r="B156" s="443" t="s">
        <v>1</v>
      </c>
      <c r="C156" s="443" t="s">
        <v>64</v>
      </c>
      <c r="D156" s="432">
        <v>52818</v>
      </c>
      <c r="E156" s="432">
        <v>24772</v>
      </c>
      <c r="F156" s="432">
        <v>9594</v>
      </c>
      <c r="G156" s="432">
        <v>18452</v>
      </c>
      <c r="H156" s="444" t="s">
        <v>179</v>
      </c>
    </row>
    <row r="157" spans="1:8" ht="15" customHeight="1">
      <c r="A157" s="82"/>
      <c r="B157" s="443"/>
      <c r="C157" s="443" t="s">
        <v>65</v>
      </c>
      <c r="D157" s="432">
        <v>74688</v>
      </c>
      <c r="E157" s="432">
        <v>19038</v>
      </c>
      <c r="F157" s="432">
        <v>11547</v>
      </c>
      <c r="G157" s="432">
        <v>44103</v>
      </c>
      <c r="H157" s="444" t="s">
        <v>179</v>
      </c>
    </row>
    <row r="158" spans="1:8" ht="15" customHeight="1">
      <c r="A158" s="82"/>
      <c r="B158" s="443"/>
      <c r="C158" s="443" t="s">
        <v>66</v>
      </c>
      <c r="D158" s="432">
        <v>84557</v>
      </c>
      <c r="E158" s="432">
        <v>21130</v>
      </c>
      <c r="F158" s="432">
        <v>14954</v>
      </c>
      <c r="G158" s="432">
        <v>48473</v>
      </c>
      <c r="H158" s="444" t="s">
        <v>179</v>
      </c>
    </row>
    <row r="159" spans="1:8" ht="6" customHeight="1">
      <c r="A159" s="82"/>
      <c r="B159" s="81"/>
      <c r="C159" s="81"/>
      <c r="D159" s="357"/>
      <c r="E159" s="357"/>
      <c r="F159" s="357"/>
      <c r="G159" s="357"/>
      <c r="H159" s="361"/>
    </row>
    <row r="160" spans="1:8" ht="15" customHeight="1">
      <c r="A160" s="441">
        <v>2014</v>
      </c>
      <c r="B160" s="436"/>
      <c r="C160" s="439" t="s">
        <v>4</v>
      </c>
      <c r="D160" s="442">
        <f>D161+D162+D163+D173+D174+D175</f>
        <v>383386</v>
      </c>
      <c r="E160" s="442">
        <f>E161+E162+E163+E173+E174+E175</f>
        <v>204319</v>
      </c>
      <c r="F160" s="442">
        <f>F161+F162+F163+F173+F174+F175</f>
        <v>41031</v>
      </c>
      <c r="G160" s="442">
        <f>G161+G162+G163+G173+G174+G175</f>
        <v>121443</v>
      </c>
      <c r="H160" s="442">
        <f>H161+H162+H163</f>
        <v>16593</v>
      </c>
    </row>
    <row r="161" spans="1:8" ht="14.25">
      <c r="A161" s="360"/>
      <c r="B161" s="443" t="s">
        <v>7</v>
      </c>
      <c r="C161" s="443" t="s">
        <v>64</v>
      </c>
      <c r="D161" s="432">
        <f>D164+D167+D170</f>
        <v>135213</v>
      </c>
      <c r="E161" s="432">
        <f aca="true" t="shared" si="0" ref="E161:G163">E164+E167+E170</f>
        <v>116603</v>
      </c>
      <c r="F161" s="432">
        <f t="shared" si="0"/>
        <v>656</v>
      </c>
      <c r="G161" s="432">
        <f t="shared" si="0"/>
        <v>2507</v>
      </c>
      <c r="H161" s="432">
        <f>H164</f>
        <v>15447</v>
      </c>
    </row>
    <row r="162" spans="1:8" ht="15" customHeight="1">
      <c r="A162" s="83"/>
      <c r="B162" s="443"/>
      <c r="C162" s="443" t="s">
        <v>65</v>
      </c>
      <c r="D162" s="432">
        <f>D165+D168+D171</f>
        <v>18649</v>
      </c>
      <c r="E162" s="432">
        <f t="shared" si="0"/>
        <v>14350</v>
      </c>
      <c r="F162" s="432">
        <f t="shared" si="0"/>
        <v>352</v>
      </c>
      <c r="G162" s="432">
        <f t="shared" si="0"/>
        <v>3174</v>
      </c>
      <c r="H162" s="432">
        <f>H165</f>
        <v>773</v>
      </c>
    </row>
    <row r="163" spans="1:8" ht="14.25">
      <c r="A163" s="83"/>
      <c r="B163" s="443"/>
      <c r="C163" s="443" t="s">
        <v>66</v>
      </c>
      <c r="D163" s="432">
        <f>D166+D169+D172</f>
        <v>9251</v>
      </c>
      <c r="E163" s="432">
        <f t="shared" si="0"/>
        <v>5599</v>
      </c>
      <c r="F163" s="432">
        <f t="shared" si="0"/>
        <v>765</v>
      </c>
      <c r="G163" s="432">
        <f t="shared" si="0"/>
        <v>2514</v>
      </c>
      <c r="H163" s="432">
        <f>H166</f>
        <v>373</v>
      </c>
    </row>
    <row r="164" spans="1:8" ht="14.25">
      <c r="A164" s="82"/>
      <c r="B164" s="81" t="s">
        <v>67</v>
      </c>
      <c r="C164" s="81" t="s">
        <v>64</v>
      </c>
      <c r="D164" s="357">
        <f>SUM(E164:H164)</f>
        <v>93451</v>
      </c>
      <c r="E164" s="357">
        <v>77592</v>
      </c>
      <c r="F164" s="357">
        <v>0</v>
      </c>
      <c r="G164" s="357">
        <v>412</v>
      </c>
      <c r="H164" s="357">
        <v>15447</v>
      </c>
    </row>
    <row r="165" spans="1:8" ht="14.25">
      <c r="A165" s="82"/>
      <c r="B165" s="81"/>
      <c r="C165" s="81" t="s">
        <v>65</v>
      </c>
      <c r="D165" s="357">
        <f aca="true" t="shared" si="1" ref="D165:D175">SUM(E165:H165)</f>
        <v>7591</v>
      </c>
      <c r="E165" s="357">
        <v>6782</v>
      </c>
      <c r="F165" s="357">
        <v>0</v>
      </c>
      <c r="G165" s="357">
        <v>36</v>
      </c>
      <c r="H165" s="357">
        <v>773</v>
      </c>
    </row>
    <row r="166" spans="1:8" ht="14.25">
      <c r="A166" s="82"/>
      <c r="B166" s="81"/>
      <c r="C166" s="81" t="s">
        <v>66</v>
      </c>
      <c r="D166" s="357">
        <f t="shared" si="1"/>
        <v>726</v>
      </c>
      <c r="E166" s="357">
        <v>332</v>
      </c>
      <c r="F166" s="357">
        <v>0</v>
      </c>
      <c r="G166" s="357">
        <v>21</v>
      </c>
      <c r="H166" s="357">
        <v>373</v>
      </c>
    </row>
    <row r="167" spans="1:8" ht="14.25">
      <c r="A167" s="82"/>
      <c r="B167" s="81" t="s">
        <v>68</v>
      </c>
      <c r="C167" s="81" t="s">
        <v>64</v>
      </c>
      <c r="D167" s="357">
        <f t="shared" si="1"/>
        <v>38461</v>
      </c>
      <c r="E167" s="357">
        <v>36773</v>
      </c>
      <c r="F167" s="357">
        <v>139</v>
      </c>
      <c r="G167" s="357">
        <v>1549</v>
      </c>
      <c r="H167" s="361" t="s">
        <v>179</v>
      </c>
    </row>
    <row r="168" spans="1:8" ht="14.25">
      <c r="A168" s="82"/>
      <c r="B168" s="81"/>
      <c r="C168" s="81" t="s">
        <v>65</v>
      </c>
      <c r="D168" s="357">
        <f t="shared" si="1"/>
        <v>8227</v>
      </c>
      <c r="E168" s="357">
        <v>6076</v>
      </c>
      <c r="F168" s="357">
        <v>0</v>
      </c>
      <c r="G168" s="357">
        <v>2151</v>
      </c>
      <c r="H168" s="361" t="s">
        <v>179</v>
      </c>
    </row>
    <row r="169" spans="1:8" ht="14.25">
      <c r="A169" s="82"/>
      <c r="B169" s="81"/>
      <c r="C169" s="81" t="s">
        <v>66</v>
      </c>
      <c r="D169" s="357">
        <f t="shared" si="1"/>
        <v>4175</v>
      </c>
      <c r="E169" s="357">
        <v>3276</v>
      </c>
      <c r="F169" s="357">
        <v>7</v>
      </c>
      <c r="G169" s="357">
        <v>892</v>
      </c>
      <c r="H169" s="361" t="s">
        <v>179</v>
      </c>
    </row>
    <row r="170" spans="1:8" ht="14.25">
      <c r="A170" s="82"/>
      <c r="B170" s="81" t="s">
        <v>69</v>
      </c>
      <c r="C170" s="81" t="s">
        <v>64</v>
      </c>
      <c r="D170" s="357">
        <f t="shared" si="1"/>
        <v>3301</v>
      </c>
      <c r="E170" s="357">
        <v>2238</v>
      </c>
      <c r="F170" s="357">
        <v>517</v>
      </c>
      <c r="G170" s="357">
        <v>546</v>
      </c>
      <c r="H170" s="361" t="s">
        <v>179</v>
      </c>
    </row>
    <row r="171" spans="1:8" ht="14.25">
      <c r="A171" s="82"/>
      <c r="B171" s="81"/>
      <c r="C171" s="81" t="s">
        <v>65</v>
      </c>
      <c r="D171" s="357">
        <f t="shared" si="1"/>
        <v>2831</v>
      </c>
      <c r="E171" s="357">
        <v>1492</v>
      </c>
      <c r="F171" s="357">
        <v>352</v>
      </c>
      <c r="G171" s="357">
        <v>987</v>
      </c>
      <c r="H171" s="361" t="s">
        <v>179</v>
      </c>
    </row>
    <row r="172" spans="1:8" ht="14.25">
      <c r="A172" s="82"/>
      <c r="B172" s="81"/>
      <c r="C172" s="81" t="s">
        <v>66</v>
      </c>
      <c r="D172" s="357">
        <f t="shared" si="1"/>
        <v>4350</v>
      </c>
      <c r="E172" s="357">
        <v>1991</v>
      </c>
      <c r="F172" s="357">
        <v>758</v>
      </c>
      <c r="G172" s="357">
        <v>1601</v>
      </c>
      <c r="H172" s="361" t="s">
        <v>179</v>
      </c>
    </row>
    <row r="173" spans="1:8" ht="14.25">
      <c r="A173" s="82"/>
      <c r="B173" s="443" t="s">
        <v>1</v>
      </c>
      <c r="C173" s="443" t="s">
        <v>64</v>
      </c>
      <c r="D173" s="432">
        <f t="shared" si="1"/>
        <v>53650</v>
      </c>
      <c r="E173" s="432">
        <v>24232</v>
      </c>
      <c r="F173" s="432">
        <v>9791</v>
      </c>
      <c r="G173" s="432">
        <v>19627</v>
      </c>
      <c r="H173" s="444" t="s">
        <v>179</v>
      </c>
    </row>
    <row r="174" spans="1:8" ht="14.25">
      <c r="A174" s="82"/>
      <c r="B174" s="443"/>
      <c r="C174" s="443" t="s">
        <v>65</v>
      </c>
      <c r="D174" s="432">
        <f t="shared" si="1"/>
        <v>88982</v>
      </c>
      <c r="E174" s="432">
        <v>22441</v>
      </c>
      <c r="F174" s="432">
        <v>14163</v>
      </c>
      <c r="G174" s="432">
        <v>52378</v>
      </c>
      <c r="H174" s="444" t="s">
        <v>179</v>
      </c>
    </row>
    <row r="175" spans="1:8" ht="14.25">
      <c r="A175" s="82"/>
      <c r="B175" s="443"/>
      <c r="C175" s="443" t="s">
        <v>66</v>
      </c>
      <c r="D175" s="432">
        <f t="shared" si="1"/>
        <v>77641</v>
      </c>
      <c r="E175" s="432">
        <v>21094</v>
      </c>
      <c r="F175" s="432">
        <v>15304</v>
      </c>
      <c r="G175" s="432">
        <v>41243</v>
      </c>
      <c r="H175" s="444" t="s">
        <v>179</v>
      </c>
    </row>
    <row r="176" spans="1:8" ht="16.5" customHeight="1">
      <c r="A176" s="441">
        <v>2015</v>
      </c>
      <c r="B176" s="436"/>
      <c r="C176" s="439" t="s">
        <v>4</v>
      </c>
      <c r="D176" s="442">
        <f>D177+D178+D179+D189+D190+D191</f>
        <v>388004</v>
      </c>
      <c r="E176" s="442">
        <f>E177+E178+E179+E189+E190+E191</f>
        <v>208964</v>
      </c>
      <c r="F176" s="442">
        <f>F177+F178+F179+F189+F190+F191</f>
        <v>41712</v>
      </c>
      <c r="G176" s="442">
        <f>G177+G178+G179+G189+G190+G191</f>
        <v>119514</v>
      </c>
      <c r="H176" s="442">
        <f>H177+H178+H179</f>
        <v>17814</v>
      </c>
    </row>
    <row r="177" spans="1:8" ht="14.25">
      <c r="A177" s="360"/>
      <c r="B177" s="443" t="s">
        <v>7</v>
      </c>
      <c r="C177" s="443" t="s">
        <v>64</v>
      </c>
      <c r="D177" s="432">
        <f aca="true" t="shared" si="2" ref="D177:G179">D180+D183+D186</f>
        <v>138925</v>
      </c>
      <c r="E177" s="432">
        <f t="shared" si="2"/>
        <v>118836</v>
      </c>
      <c r="F177" s="432">
        <f t="shared" si="2"/>
        <v>569</v>
      </c>
      <c r="G177" s="432">
        <f t="shared" si="2"/>
        <v>2705</v>
      </c>
      <c r="H177" s="432">
        <f>H180</f>
        <v>16815</v>
      </c>
    </row>
    <row r="178" spans="1:8" ht="14.25">
      <c r="A178" s="83"/>
      <c r="B178" s="443"/>
      <c r="C178" s="443" t="s">
        <v>65</v>
      </c>
      <c r="D178" s="432">
        <f t="shared" si="2"/>
        <v>19273</v>
      </c>
      <c r="E178" s="432">
        <f t="shared" si="2"/>
        <v>14609</v>
      </c>
      <c r="F178" s="432">
        <f t="shared" si="2"/>
        <v>338</v>
      </c>
      <c r="G178" s="432">
        <f t="shared" si="2"/>
        <v>3502</v>
      </c>
      <c r="H178" s="432">
        <f>H181</f>
        <v>824</v>
      </c>
    </row>
    <row r="179" spans="1:8" ht="14.25">
      <c r="A179" s="83"/>
      <c r="B179" s="443"/>
      <c r="C179" s="443" t="s">
        <v>66</v>
      </c>
      <c r="D179" s="432">
        <f t="shared" si="2"/>
        <v>7524</v>
      </c>
      <c r="E179" s="432">
        <f t="shared" si="2"/>
        <v>4007</v>
      </c>
      <c r="F179" s="432">
        <f t="shared" si="2"/>
        <v>342</v>
      </c>
      <c r="G179" s="432">
        <f t="shared" si="2"/>
        <v>3000</v>
      </c>
      <c r="H179" s="432">
        <f>H182</f>
        <v>175</v>
      </c>
    </row>
    <row r="180" spans="1:8" ht="15" customHeight="1">
      <c r="A180" s="82"/>
      <c r="B180" s="81" t="s">
        <v>67</v>
      </c>
      <c r="C180" s="81" t="s">
        <v>64</v>
      </c>
      <c r="D180" s="357">
        <f>SUM(E180:H180)</f>
        <v>97455</v>
      </c>
      <c r="E180" s="357">
        <v>80245</v>
      </c>
      <c r="F180" s="357">
        <v>0</v>
      </c>
      <c r="G180" s="357">
        <v>395</v>
      </c>
      <c r="H180" s="357">
        <v>16815</v>
      </c>
    </row>
    <row r="181" spans="1:8" ht="14.25">
      <c r="A181" s="82"/>
      <c r="B181" s="81"/>
      <c r="C181" s="81" t="s">
        <v>65</v>
      </c>
      <c r="D181" s="357">
        <f aca="true" t="shared" si="3" ref="D181:D191">SUM(E181:H181)</f>
        <v>7696</v>
      </c>
      <c r="E181" s="357">
        <v>6841</v>
      </c>
      <c r="F181" s="357">
        <v>0</v>
      </c>
      <c r="G181" s="357">
        <v>31</v>
      </c>
      <c r="H181" s="357">
        <v>824</v>
      </c>
    </row>
    <row r="182" spans="1:8" ht="14.25">
      <c r="A182" s="82"/>
      <c r="B182" s="81"/>
      <c r="C182" s="81" t="s">
        <v>66</v>
      </c>
      <c r="D182" s="357">
        <f t="shared" si="3"/>
        <v>407</v>
      </c>
      <c r="E182" s="357">
        <v>222</v>
      </c>
      <c r="F182" s="357">
        <v>0</v>
      </c>
      <c r="G182" s="357">
        <v>10</v>
      </c>
      <c r="H182" s="357">
        <v>175</v>
      </c>
    </row>
    <row r="183" spans="1:8" ht="14.25">
      <c r="A183" s="82"/>
      <c r="B183" s="81" t="s">
        <v>68</v>
      </c>
      <c r="C183" s="81" t="s">
        <v>64</v>
      </c>
      <c r="D183" s="357">
        <f t="shared" si="3"/>
        <v>38993</v>
      </c>
      <c r="E183" s="357">
        <v>37240</v>
      </c>
      <c r="F183" s="357">
        <v>103</v>
      </c>
      <c r="G183" s="357">
        <v>1650</v>
      </c>
      <c r="H183" s="361" t="s">
        <v>179</v>
      </c>
    </row>
    <row r="184" spans="1:8" ht="14.25">
      <c r="A184" s="82"/>
      <c r="B184" s="81"/>
      <c r="C184" s="81" t="s">
        <v>65</v>
      </c>
      <c r="D184" s="357">
        <f t="shared" si="3"/>
        <v>9535</v>
      </c>
      <c r="E184" s="357">
        <v>7070</v>
      </c>
      <c r="F184" s="357">
        <v>0</v>
      </c>
      <c r="G184" s="357">
        <v>2465</v>
      </c>
      <c r="H184" s="361" t="s">
        <v>179</v>
      </c>
    </row>
    <row r="185" spans="1:8" ht="14.25">
      <c r="A185" s="82"/>
      <c r="B185" s="81"/>
      <c r="C185" s="81" t="s">
        <v>66</v>
      </c>
      <c r="D185" s="357">
        <f t="shared" si="3"/>
        <v>4047</v>
      </c>
      <c r="E185" s="357">
        <v>2643</v>
      </c>
      <c r="F185" s="357">
        <v>0</v>
      </c>
      <c r="G185" s="357">
        <v>1404</v>
      </c>
      <c r="H185" s="361" t="s">
        <v>179</v>
      </c>
    </row>
    <row r="186" spans="1:8" ht="14.25">
      <c r="A186" s="82"/>
      <c r="B186" s="81" t="s">
        <v>69</v>
      </c>
      <c r="C186" s="81" t="s">
        <v>64</v>
      </c>
      <c r="D186" s="357">
        <f t="shared" si="3"/>
        <v>2477</v>
      </c>
      <c r="E186" s="357">
        <v>1351</v>
      </c>
      <c r="F186" s="357">
        <v>466</v>
      </c>
      <c r="G186" s="357">
        <v>660</v>
      </c>
      <c r="H186" s="361" t="s">
        <v>179</v>
      </c>
    </row>
    <row r="187" spans="1:8" ht="14.25">
      <c r="A187" s="82"/>
      <c r="B187" s="81"/>
      <c r="C187" s="81" t="s">
        <v>65</v>
      </c>
      <c r="D187" s="357">
        <f t="shared" si="3"/>
        <v>2042</v>
      </c>
      <c r="E187" s="357">
        <v>698</v>
      </c>
      <c r="F187" s="357">
        <v>338</v>
      </c>
      <c r="G187" s="357">
        <v>1006</v>
      </c>
      <c r="H187" s="361" t="s">
        <v>179</v>
      </c>
    </row>
    <row r="188" spans="1:8" ht="14.25">
      <c r="A188" s="82"/>
      <c r="B188" s="81"/>
      <c r="C188" s="81" t="s">
        <v>66</v>
      </c>
      <c r="D188" s="357">
        <f t="shared" si="3"/>
        <v>3070</v>
      </c>
      <c r="E188" s="357">
        <v>1142</v>
      </c>
      <c r="F188" s="357">
        <v>342</v>
      </c>
      <c r="G188" s="357">
        <v>1586</v>
      </c>
      <c r="H188" s="361" t="s">
        <v>179</v>
      </c>
    </row>
    <row r="189" spans="1:8" ht="14.25">
      <c r="A189" s="82"/>
      <c r="B189" s="443" t="s">
        <v>1</v>
      </c>
      <c r="C189" s="443" t="s">
        <v>64</v>
      </c>
      <c r="D189" s="432">
        <f t="shared" si="3"/>
        <v>55337</v>
      </c>
      <c r="E189" s="432">
        <v>25535</v>
      </c>
      <c r="F189" s="432">
        <v>10193</v>
      </c>
      <c r="G189" s="432">
        <v>19609</v>
      </c>
      <c r="H189" s="444" t="s">
        <v>179</v>
      </c>
    </row>
    <row r="190" spans="1:8" ht="14.25">
      <c r="A190" s="82"/>
      <c r="B190" s="443"/>
      <c r="C190" s="443" t="s">
        <v>65</v>
      </c>
      <c r="D190" s="432">
        <f t="shared" si="3"/>
        <v>84885</v>
      </c>
      <c r="E190" s="432">
        <v>21998</v>
      </c>
      <c r="F190" s="432">
        <v>14892</v>
      </c>
      <c r="G190" s="432">
        <v>47995</v>
      </c>
      <c r="H190" s="444" t="s">
        <v>179</v>
      </c>
    </row>
    <row r="191" spans="1:8" ht="14.25">
      <c r="A191" s="82"/>
      <c r="B191" s="443"/>
      <c r="C191" s="443" t="s">
        <v>66</v>
      </c>
      <c r="D191" s="432">
        <f t="shared" si="3"/>
        <v>82060</v>
      </c>
      <c r="E191" s="432">
        <v>23979</v>
      </c>
      <c r="F191" s="432">
        <v>15378</v>
      </c>
      <c r="G191" s="432">
        <v>42703</v>
      </c>
      <c r="H191" s="444" t="s">
        <v>179</v>
      </c>
    </row>
    <row r="192" spans="1:8" ht="6" customHeight="1">
      <c r="A192" s="170"/>
      <c r="B192" s="170"/>
      <c r="C192" s="171"/>
      <c r="D192" s="172"/>
      <c r="E192" s="170"/>
      <c r="F192" s="170"/>
      <c r="G192" s="170"/>
      <c r="H192" s="170"/>
    </row>
    <row r="193" ht="14.25">
      <c r="A193" s="58" t="s">
        <v>77</v>
      </c>
    </row>
    <row r="194" spans="1:10" ht="14.25">
      <c r="A194" s="581" t="s">
        <v>225</v>
      </c>
      <c r="B194" s="581"/>
      <c r="C194" s="581"/>
      <c r="D194" s="581"/>
      <c r="E194" s="581"/>
      <c r="F194" s="581"/>
      <c r="G194" s="581"/>
      <c r="H194" s="581"/>
      <c r="I194" s="581"/>
      <c r="J194" s="581"/>
    </row>
  </sheetData>
  <sheetProtection/>
  <mergeCells count="8">
    <mergeCell ref="A194:J194"/>
    <mergeCell ref="B3:B5"/>
    <mergeCell ref="A3:A5"/>
    <mergeCell ref="A1:H1"/>
    <mergeCell ref="D3:H3"/>
    <mergeCell ref="D4:D5"/>
    <mergeCell ref="E4:H4"/>
    <mergeCell ref="C3:C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6" fitToWidth="1" horizontalDpi="600" verticalDpi="600" orientation="landscape" paperSize="9" scale="74" r:id="rId2"/>
  <headerFooter>
    <oddHeader>&amp;C&amp;"-,Negrito"&amp;14&amp;K04-049PRINCIPAIS RESULTADOS - CENSO DA EDUCAÇÃO SUPERIOR</oddHeader>
    <oddFooter>&amp;C&amp;G&amp;RTabela 3.3</oddFooter>
  </headerFooter>
  <rowBreaks count="3" manualBreakCount="3">
    <brk id="23" max="255" man="1"/>
    <brk id="74" max="255" man="1"/>
    <brk id="125" max="255" man="1"/>
  </rowBreaks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38"/>
  <sheetViews>
    <sheetView showGridLines="0" zoomScaleSheetLayoutView="70" workbookViewId="0" topLeftCell="A1">
      <selection activeCell="A1" sqref="A1:I1"/>
    </sheetView>
  </sheetViews>
  <sheetFormatPr defaultColWidth="9.140625" defaultRowHeight="15"/>
  <cols>
    <col min="1" max="1" width="7.7109375" style="52" customWidth="1"/>
    <col min="2" max="2" width="12.8515625" style="52" customWidth="1"/>
    <col min="3" max="3" width="12.140625" style="62" customWidth="1"/>
    <col min="4" max="4" width="8.57421875" style="52" customWidth="1"/>
    <col min="5" max="5" width="9.8515625" style="52" customWidth="1"/>
    <col min="6" max="6" width="10.140625" style="52" customWidth="1"/>
    <col min="7" max="7" width="12.7109375" style="52" customWidth="1"/>
    <col min="8" max="9" width="9.28125" style="52" customWidth="1"/>
    <col min="10" max="16384" width="9.140625" style="52" customWidth="1"/>
  </cols>
  <sheetData>
    <row r="1" spans="1:9" ht="34.5" customHeight="1">
      <c r="A1" s="652" t="s">
        <v>263</v>
      </c>
      <c r="B1" s="652"/>
      <c r="C1" s="652"/>
      <c r="D1" s="652"/>
      <c r="E1" s="652"/>
      <c r="F1" s="652"/>
      <c r="G1" s="652"/>
      <c r="H1" s="652"/>
      <c r="I1" s="652"/>
    </row>
    <row r="2" ht="6" customHeight="1"/>
    <row r="3" spans="1:9" ht="19.5" customHeight="1">
      <c r="A3" s="653" t="s">
        <v>53</v>
      </c>
      <c r="B3" s="651" t="s">
        <v>89</v>
      </c>
      <c r="C3" s="648" t="s">
        <v>90</v>
      </c>
      <c r="D3" s="627" t="s">
        <v>62</v>
      </c>
      <c r="E3" s="627"/>
      <c r="F3" s="627"/>
      <c r="G3" s="627"/>
      <c r="H3" s="627"/>
      <c r="I3" s="628"/>
    </row>
    <row r="4" spans="1:9" s="62" customFormat="1" ht="19.5" customHeight="1">
      <c r="A4" s="654"/>
      <c r="B4" s="651"/>
      <c r="C4" s="649"/>
      <c r="D4" s="631" t="s">
        <v>4</v>
      </c>
      <c r="E4" s="627" t="s">
        <v>101</v>
      </c>
      <c r="F4" s="627"/>
      <c r="G4" s="627"/>
      <c r="H4" s="627"/>
      <c r="I4" s="628"/>
    </row>
    <row r="5" spans="1:9" s="62" customFormat="1" ht="30" customHeight="1">
      <c r="A5" s="655"/>
      <c r="B5" s="651"/>
      <c r="C5" s="650"/>
      <c r="D5" s="632"/>
      <c r="E5" s="64" t="s">
        <v>56</v>
      </c>
      <c r="F5" s="65" t="s">
        <v>57</v>
      </c>
      <c r="G5" s="65" t="s">
        <v>58</v>
      </c>
      <c r="H5" s="65" t="s">
        <v>59</v>
      </c>
      <c r="I5" s="66" t="s">
        <v>60</v>
      </c>
    </row>
    <row r="6" spans="1:9" s="62" customFormat="1" ht="6" customHeight="1">
      <c r="A6" s="36"/>
      <c r="B6" s="36"/>
      <c r="C6" s="36"/>
      <c r="D6" s="49"/>
      <c r="E6" s="36"/>
      <c r="F6" s="49"/>
      <c r="G6" s="49"/>
      <c r="H6" s="49"/>
      <c r="I6" s="49"/>
    </row>
    <row r="7" spans="1:9" s="62" customFormat="1" ht="15" customHeight="1">
      <c r="A7" s="466">
        <v>2005</v>
      </c>
      <c r="B7" s="467" t="s">
        <v>25</v>
      </c>
      <c r="C7" s="467"/>
      <c r="D7" s="472">
        <v>292504</v>
      </c>
      <c r="E7" s="473">
        <v>47</v>
      </c>
      <c r="F7" s="473">
        <v>37156</v>
      </c>
      <c r="G7" s="473">
        <v>86893</v>
      </c>
      <c r="H7" s="473">
        <v>105114</v>
      </c>
      <c r="I7" s="473">
        <v>63294</v>
      </c>
    </row>
    <row r="8" spans="1:9" s="62" customFormat="1" ht="15" customHeight="1">
      <c r="A8" s="49"/>
      <c r="B8" s="646" t="s">
        <v>13</v>
      </c>
      <c r="C8" s="67" t="s">
        <v>7</v>
      </c>
      <c r="D8" s="363">
        <v>6837</v>
      </c>
      <c r="E8" s="350">
        <v>4</v>
      </c>
      <c r="F8" s="350">
        <v>1115</v>
      </c>
      <c r="G8" s="350">
        <v>2042</v>
      </c>
      <c r="H8" s="350">
        <v>2275</v>
      </c>
      <c r="I8" s="350">
        <v>1401</v>
      </c>
    </row>
    <row r="9" spans="1:9" s="62" customFormat="1" ht="15" customHeight="1">
      <c r="A9" s="49"/>
      <c r="B9" s="646"/>
      <c r="C9" s="67" t="s">
        <v>1</v>
      </c>
      <c r="D9" s="363">
        <v>7221</v>
      </c>
      <c r="E9" s="350">
        <v>0</v>
      </c>
      <c r="F9" s="350">
        <v>707</v>
      </c>
      <c r="G9" s="350">
        <v>3803</v>
      </c>
      <c r="H9" s="350">
        <v>2299</v>
      </c>
      <c r="I9" s="350">
        <v>412</v>
      </c>
    </row>
    <row r="10" spans="1:9" s="62" customFormat="1" ht="15" customHeight="1">
      <c r="A10" s="49"/>
      <c r="B10" s="647" t="s">
        <v>12</v>
      </c>
      <c r="C10" s="459" t="s">
        <v>7</v>
      </c>
      <c r="D10" s="461">
        <v>25618</v>
      </c>
      <c r="E10" s="425">
        <v>4</v>
      </c>
      <c r="F10" s="425">
        <v>4882</v>
      </c>
      <c r="G10" s="425">
        <v>6128</v>
      </c>
      <c r="H10" s="425">
        <v>7883</v>
      </c>
      <c r="I10" s="425">
        <v>6721</v>
      </c>
    </row>
    <row r="11" spans="1:9" s="62" customFormat="1" ht="15" customHeight="1">
      <c r="A11" s="49"/>
      <c r="B11" s="647"/>
      <c r="C11" s="459" t="s">
        <v>1</v>
      </c>
      <c r="D11" s="461">
        <v>25441</v>
      </c>
      <c r="E11" s="425">
        <v>0</v>
      </c>
      <c r="F11" s="425">
        <v>2815</v>
      </c>
      <c r="G11" s="425">
        <v>11126</v>
      </c>
      <c r="H11" s="425">
        <v>9566</v>
      </c>
      <c r="I11" s="425">
        <v>1934</v>
      </c>
    </row>
    <row r="12" spans="1:9" s="62" customFormat="1" ht="15" customHeight="1">
      <c r="A12" s="49"/>
      <c r="B12" s="646" t="s">
        <v>14</v>
      </c>
      <c r="C12" s="364" t="s">
        <v>7</v>
      </c>
      <c r="D12" s="365">
        <v>35903</v>
      </c>
      <c r="E12" s="366">
        <v>13</v>
      </c>
      <c r="F12" s="366">
        <v>3635</v>
      </c>
      <c r="G12" s="366">
        <v>3504</v>
      </c>
      <c r="H12" s="366">
        <v>7809</v>
      </c>
      <c r="I12" s="366">
        <v>20942</v>
      </c>
    </row>
    <row r="13" spans="1:9" s="62" customFormat="1" ht="15" customHeight="1">
      <c r="A13" s="49"/>
      <c r="B13" s="646"/>
      <c r="C13" s="364" t="s">
        <v>1</v>
      </c>
      <c r="D13" s="365">
        <v>106898</v>
      </c>
      <c r="E13" s="366">
        <v>13</v>
      </c>
      <c r="F13" s="366">
        <v>15033</v>
      </c>
      <c r="G13" s="366">
        <v>34102</v>
      </c>
      <c r="H13" s="366">
        <v>42579</v>
      </c>
      <c r="I13" s="366">
        <v>15171</v>
      </c>
    </row>
    <row r="14" spans="1:9" s="62" customFormat="1" ht="15" customHeight="1">
      <c r="A14" s="49"/>
      <c r="B14" s="647" t="s">
        <v>15</v>
      </c>
      <c r="C14" s="459" t="s">
        <v>7</v>
      </c>
      <c r="D14" s="461">
        <v>20906</v>
      </c>
      <c r="E14" s="425">
        <v>9</v>
      </c>
      <c r="F14" s="425">
        <v>2495</v>
      </c>
      <c r="G14" s="425">
        <v>4008</v>
      </c>
      <c r="H14" s="425">
        <v>6653</v>
      </c>
      <c r="I14" s="425">
        <v>7741</v>
      </c>
    </row>
    <row r="15" spans="1:9" s="62" customFormat="1" ht="15" customHeight="1">
      <c r="A15" s="49"/>
      <c r="B15" s="647"/>
      <c r="C15" s="459" t="s">
        <v>1</v>
      </c>
      <c r="D15" s="461">
        <v>37723</v>
      </c>
      <c r="E15" s="425">
        <v>4</v>
      </c>
      <c r="F15" s="425">
        <v>3037</v>
      </c>
      <c r="G15" s="425">
        <v>12518</v>
      </c>
      <c r="H15" s="425">
        <v>17170</v>
      </c>
      <c r="I15" s="425">
        <v>4994</v>
      </c>
    </row>
    <row r="16" spans="1:9" s="62" customFormat="1" ht="15" customHeight="1">
      <c r="A16" s="49"/>
      <c r="B16" s="646" t="s">
        <v>11</v>
      </c>
      <c r="C16" s="67" t="s">
        <v>7</v>
      </c>
      <c r="D16" s="363">
        <v>8769</v>
      </c>
      <c r="E16" s="350">
        <v>0</v>
      </c>
      <c r="F16" s="350">
        <v>1469</v>
      </c>
      <c r="G16" s="350">
        <v>2377</v>
      </c>
      <c r="H16" s="350">
        <v>2403</v>
      </c>
      <c r="I16" s="350">
        <v>2520</v>
      </c>
    </row>
    <row r="17" spans="1:9" s="62" customFormat="1" ht="15" customHeight="1">
      <c r="A17" s="49"/>
      <c r="B17" s="646"/>
      <c r="C17" s="67" t="s">
        <v>1</v>
      </c>
      <c r="D17" s="363">
        <v>17188</v>
      </c>
      <c r="E17" s="350">
        <v>0</v>
      </c>
      <c r="F17" s="350">
        <v>1968</v>
      </c>
      <c r="G17" s="350">
        <v>7285</v>
      </c>
      <c r="H17" s="350">
        <v>6477</v>
      </c>
      <c r="I17" s="350">
        <v>1458</v>
      </c>
    </row>
    <row r="18" spans="1:9" s="62" customFormat="1" ht="6" customHeight="1">
      <c r="A18" s="49"/>
      <c r="B18" s="362"/>
      <c r="C18" s="67"/>
      <c r="D18" s="363"/>
      <c r="E18" s="350"/>
      <c r="F18" s="350"/>
      <c r="G18" s="350"/>
      <c r="H18" s="350"/>
      <c r="I18" s="350"/>
    </row>
    <row r="19" spans="1:9" s="62" customFormat="1" ht="15" customHeight="1">
      <c r="A19" s="466">
        <v>2006</v>
      </c>
      <c r="B19" s="467" t="s">
        <v>25</v>
      </c>
      <c r="C19" s="467"/>
      <c r="D19" s="472">
        <v>302006</v>
      </c>
      <c r="E19" s="473">
        <v>47</v>
      </c>
      <c r="F19" s="473">
        <v>34672</v>
      </c>
      <c r="G19" s="473">
        <v>90739</v>
      </c>
      <c r="H19" s="473">
        <v>108965</v>
      </c>
      <c r="I19" s="473">
        <v>67583</v>
      </c>
    </row>
    <row r="20" spans="1:9" s="62" customFormat="1" ht="15" customHeight="1">
      <c r="A20" s="49"/>
      <c r="B20" s="646" t="s">
        <v>13</v>
      </c>
      <c r="C20" s="67" t="s">
        <v>7</v>
      </c>
      <c r="D20" s="363">
        <v>7249</v>
      </c>
      <c r="E20" s="350">
        <v>0</v>
      </c>
      <c r="F20" s="350">
        <v>1117</v>
      </c>
      <c r="G20" s="350">
        <v>1871</v>
      </c>
      <c r="H20" s="350">
        <v>2608</v>
      </c>
      <c r="I20" s="350">
        <v>1653</v>
      </c>
    </row>
    <row r="21" spans="1:9" s="62" customFormat="1" ht="15" customHeight="1">
      <c r="A21" s="49"/>
      <c r="B21" s="646"/>
      <c r="C21" s="67" t="s">
        <v>1</v>
      </c>
      <c r="D21" s="363">
        <v>8210</v>
      </c>
      <c r="E21" s="350">
        <v>0</v>
      </c>
      <c r="F21" s="350">
        <v>720</v>
      </c>
      <c r="G21" s="350">
        <v>4525</v>
      </c>
      <c r="H21" s="350">
        <v>2512</v>
      </c>
      <c r="I21" s="350">
        <v>453</v>
      </c>
    </row>
    <row r="22" spans="1:9" s="62" customFormat="1" ht="15" customHeight="1">
      <c r="A22" s="49"/>
      <c r="B22" s="647" t="s">
        <v>12</v>
      </c>
      <c r="C22" s="459" t="s">
        <v>7</v>
      </c>
      <c r="D22" s="461">
        <v>26136</v>
      </c>
      <c r="E22" s="425">
        <v>0</v>
      </c>
      <c r="F22" s="425">
        <v>4055</v>
      </c>
      <c r="G22" s="425">
        <v>6355</v>
      </c>
      <c r="H22" s="425">
        <v>8157</v>
      </c>
      <c r="I22" s="425">
        <v>7569</v>
      </c>
    </row>
    <row r="23" spans="1:9" s="62" customFormat="1" ht="15" customHeight="1">
      <c r="A23" s="49"/>
      <c r="B23" s="647"/>
      <c r="C23" s="459" t="s">
        <v>1</v>
      </c>
      <c r="D23" s="461">
        <v>26661</v>
      </c>
      <c r="E23" s="425">
        <v>2</v>
      </c>
      <c r="F23" s="425">
        <v>2342</v>
      </c>
      <c r="G23" s="425">
        <v>12203</v>
      </c>
      <c r="H23" s="425">
        <v>10015</v>
      </c>
      <c r="I23" s="425">
        <v>2099</v>
      </c>
    </row>
    <row r="24" spans="1:9" s="62" customFormat="1" ht="15" customHeight="1">
      <c r="A24" s="49"/>
      <c r="B24" s="646" t="s">
        <v>14</v>
      </c>
      <c r="C24" s="364" t="s">
        <v>7</v>
      </c>
      <c r="D24" s="365">
        <v>37772</v>
      </c>
      <c r="E24" s="366">
        <v>13</v>
      </c>
      <c r="F24" s="366">
        <v>3626</v>
      </c>
      <c r="G24" s="366">
        <v>3586</v>
      </c>
      <c r="H24" s="366">
        <v>8280</v>
      </c>
      <c r="I24" s="366">
        <v>22267</v>
      </c>
    </row>
    <row r="25" spans="1:9" s="62" customFormat="1" ht="15" customHeight="1">
      <c r="A25" s="49"/>
      <c r="B25" s="646"/>
      <c r="C25" s="364" t="s">
        <v>1</v>
      </c>
      <c r="D25" s="365">
        <v>110444</v>
      </c>
      <c r="E25" s="366">
        <v>13</v>
      </c>
      <c r="F25" s="366">
        <v>14548</v>
      </c>
      <c r="G25" s="366">
        <v>36040</v>
      </c>
      <c r="H25" s="366">
        <v>43877</v>
      </c>
      <c r="I25" s="366">
        <v>15966</v>
      </c>
    </row>
    <row r="26" spans="1:9" s="62" customFormat="1" ht="15" customHeight="1">
      <c r="A26" s="49"/>
      <c r="B26" s="647" t="s">
        <v>15</v>
      </c>
      <c r="C26" s="459" t="s">
        <v>7</v>
      </c>
      <c r="D26" s="461">
        <v>20688</v>
      </c>
      <c r="E26" s="425">
        <v>4</v>
      </c>
      <c r="F26" s="425">
        <v>2115</v>
      </c>
      <c r="G26" s="425">
        <v>3604</v>
      </c>
      <c r="H26" s="425">
        <v>6668</v>
      </c>
      <c r="I26" s="425">
        <v>8297</v>
      </c>
    </row>
    <row r="27" spans="1:9" s="62" customFormat="1" ht="15" customHeight="1">
      <c r="A27" s="49"/>
      <c r="B27" s="647"/>
      <c r="C27" s="459" t="s">
        <v>1</v>
      </c>
      <c r="D27" s="461">
        <v>37719</v>
      </c>
      <c r="E27" s="425">
        <v>2</v>
      </c>
      <c r="F27" s="425">
        <v>2790</v>
      </c>
      <c r="G27" s="425">
        <v>12667</v>
      </c>
      <c r="H27" s="425">
        <v>17306</v>
      </c>
      <c r="I27" s="425">
        <v>4954</v>
      </c>
    </row>
    <row r="28" spans="1:9" s="62" customFormat="1" ht="15" customHeight="1">
      <c r="A28" s="49"/>
      <c r="B28" s="646" t="s">
        <v>11</v>
      </c>
      <c r="C28" s="67" t="s">
        <v>7</v>
      </c>
      <c r="D28" s="363">
        <v>8881</v>
      </c>
      <c r="E28" s="350">
        <v>0</v>
      </c>
      <c r="F28" s="350">
        <v>1042</v>
      </c>
      <c r="G28" s="350">
        <v>2223</v>
      </c>
      <c r="H28" s="350">
        <v>2766</v>
      </c>
      <c r="I28" s="350">
        <v>2850</v>
      </c>
    </row>
    <row r="29" spans="1:9" s="62" customFormat="1" ht="15" customHeight="1">
      <c r="A29" s="49"/>
      <c r="B29" s="646"/>
      <c r="C29" s="67" t="s">
        <v>1</v>
      </c>
      <c r="D29" s="363">
        <v>18246</v>
      </c>
      <c r="E29" s="350">
        <v>13</v>
      </c>
      <c r="F29" s="350">
        <v>2317</v>
      </c>
      <c r="G29" s="350">
        <v>7665</v>
      </c>
      <c r="H29" s="350">
        <v>6776</v>
      </c>
      <c r="I29" s="350">
        <v>1475</v>
      </c>
    </row>
    <row r="30" spans="1:9" s="62" customFormat="1" ht="6" customHeight="1">
      <c r="A30" s="49"/>
      <c r="B30" s="362"/>
      <c r="C30" s="67"/>
      <c r="D30" s="363"/>
      <c r="E30" s="350"/>
      <c r="F30" s="350"/>
      <c r="G30" s="350"/>
      <c r="H30" s="350"/>
      <c r="I30" s="350"/>
    </row>
    <row r="31" spans="1:9" s="62" customFormat="1" ht="15" customHeight="1">
      <c r="A31" s="466">
        <v>2007</v>
      </c>
      <c r="B31" s="467" t="s">
        <v>25</v>
      </c>
      <c r="C31" s="467"/>
      <c r="D31" s="472">
        <v>317041</v>
      </c>
      <c r="E31" s="473">
        <v>97</v>
      </c>
      <c r="F31" s="473">
        <v>36304</v>
      </c>
      <c r="G31" s="473">
        <v>94722</v>
      </c>
      <c r="H31" s="473">
        <v>112987</v>
      </c>
      <c r="I31" s="473">
        <v>72931</v>
      </c>
    </row>
    <row r="32" spans="1:9" s="62" customFormat="1" ht="15" customHeight="1">
      <c r="A32" s="49"/>
      <c r="B32" s="646" t="s">
        <v>13</v>
      </c>
      <c r="C32" s="67" t="s">
        <v>7</v>
      </c>
      <c r="D32" s="363">
        <v>7922</v>
      </c>
      <c r="E32" s="350">
        <v>3</v>
      </c>
      <c r="F32" s="350">
        <v>1177</v>
      </c>
      <c r="G32" s="350">
        <v>2198</v>
      </c>
      <c r="H32" s="350">
        <v>2609</v>
      </c>
      <c r="I32" s="350">
        <v>1935</v>
      </c>
    </row>
    <row r="33" spans="1:9" s="62" customFormat="1" ht="15" customHeight="1">
      <c r="A33" s="49"/>
      <c r="B33" s="646"/>
      <c r="C33" s="67" t="s">
        <v>1</v>
      </c>
      <c r="D33" s="363">
        <v>9892</v>
      </c>
      <c r="E33" s="350">
        <v>0</v>
      </c>
      <c r="F33" s="350">
        <v>770</v>
      </c>
      <c r="G33" s="350">
        <v>5636</v>
      </c>
      <c r="H33" s="350">
        <v>2995</v>
      </c>
      <c r="I33" s="350">
        <v>491</v>
      </c>
    </row>
    <row r="34" spans="1:9" s="62" customFormat="1" ht="15" customHeight="1">
      <c r="A34" s="49"/>
      <c r="B34" s="647" t="s">
        <v>12</v>
      </c>
      <c r="C34" s="459" t="s">
        <v>7</v>
      </c>
      <c r="D34" s="461">
        <v>29622</v>
      </c>
      <c r="E34" s="425">
        <v>3</v>
      </c>
      <c r="F34" s="425">
        <v>5295</v>
      </c>
      <c r="G34" s="425">
        <v>6358</v>
      </c>
      <c r="H34" s="425">
        <v>9075</v>
      </c>
      <c r="I34" s="425">
        <v>8891</v>
      </c>
    </row>
    <row r="35" spans="1:9" s="62" customFormat="1" ht="15" customHeight="1">
      <c r="A35" s="49"/>
      <c r="B35" s="647"/>
      <c r="C35" s="459" t="s">
        <v>1</v>
      </c>
      <c r="D35" s="461">
        <v>29029</v>
      </c>
      <c r="E35" s="425">
        <v>1</v>
      </c>
      <c r="F35" s="425">
        <v>2569</v>
      </c>
      <c r="G35" s="425">
        <v>13590</v>
      </c>
      <c r="H35" s="425">
        <v>10740</v>
      </c>
      <c r="I35" s="425">
        <v>2129</v>
      </c>
    </row>
    <row r="36" spans="1:9" s="62" customFormat="1" ht="15" customHeight="1">
      <c r="A36" s="49"/>
      <c r="B36" s="646" t="s">
        <v>14</v>
      </c>
      <c r="C36" s="364" t="s">
        <v>7</v>
      </c>
      <c r="D36" s="365">
        <v>39454</v>
      </c>
      <c r="E36" s="366">
        <v>9</v>
      </c>
      <c r="F36" s="366">
        <v>3637</v>
      </c>
      <c r="G36" s="366">
        <v>3656</v>
      </c>
      <c r="H36" s="366">
        <v>8457</v>
      </c>
      <c r="I36" s="366">
        <v>23695</v>
      </c>
    </row>
    <row r="37" spans="1:9" s="62" customFormat="1" ht="15" customHeight="1">
      <c r="A37" s="49"/>
      <c r="B37" s="646"/>
      <c r="C37" s="364" t="s">
        <v>1</v>
      </c>
      <c r="D37" s="365">
        <v>111727</v>
      </c>
      <c r="E37" s="366">
        <v>22</v>
      </c>
      <c r="F37" s="366">
        <v>14252</v>
      </c>
      <c r="G37" s="366">
        <v>36486</v>
      </c>
      <c r="H37" s="366">
        <v>44549</v>
      </c>
      <c r="I37" s="366">
        <v>16418</v>
      </c>
    </row>
    <row r="38" spans="1:9" s="62" customFormat="1" ht="15" customHeight="1">
      <c r="A38" s="49"/>
      <c r="B38" s="647" t="s">
        <v>15</v>
      </c>
      <c r="C38" s="459" t="s">
        <v>7</v>
      </c>
      <c r="D38" s="461">
        <v>21307</v>
      </c>
      <c r="E38" s="425">
        <v>5</v>
      </c>
      <c r="F38" s="425">
        <v>2116</v>
      </c>
      <c r="G38" s="425">
        <v>3210</v>
      </c>
      <c r="H38" s="425">
        <v>6800</v>
      </c>
      <c r="I38" s="425">
        <v>9176</v>
      </c>
    </row>
    <row r="39" spans="1:9" s="62" customFormat="1" ht="15" customHeight="1">
      <c r="A39" s="49"/>
      <c r="B39" s="647"/>
      <c r="C39" s="459" t="s">
        <v>1</v>
      </c>
      <c r="D39" s="461">
        <v>39143</v>
      </c>
      <c r="E39" s="425">
        <v>47</v>
      </c>
      <c r="F39" s="425">
        <v>2908</v>
      </c>
      <c r="G39" s="425">
        <v>13223</v>
      </c>
      <c r="H39" s="425">
        <v>17715</v>
      </c>
      <c r="I39" s="425">
        <v>5250</v>
      </c>
    </row>
    <row r="40" spans="1:9" s="62" customFormat="1" ht="15" customHeight="1">
      <c r="A40" s="49"/>
      <c r="B40" s="646" t="s">
        <v>11</v>
      </c>
      <c r="C40" s="67" t="s">
        <v>7</v>
      </c>
      <c r="D40" s="363">
        <v>10523</v>
      </c>
      <c r="E40" s="350">
        <v>3</v>
      </c>
      <c r="F40" s="350">
        <v>1539</v>
      </c>
      <c r="G40" s="350">
        <v>2397</v>
      </c>
      <c r="H40" s="350">
        <v>3238</v>
      </c>
      <c r="I40" s="350">
        <v>3346</v>
      </c>
    </row>
    <row r="41" spans="1:9" s="62" customFormat="1" ht="15" customHeight="1">
      <c r="A41" s="49"/>
      <c r="B41" s="646"/>
      <c r="C41" s="67" t="s">
        <v>1</v>
      </c>
      <c r="D41" s="363">
        <v>18422</v>
      </c>
      <c r="E41" s="350">
        <v>4</v>
      </c>
      <c r="F41" s="350">
        <v>2041</v>
      </c>
      <c r="G41" s="350">
        <v>7968</v>
      </c>
      <c r="H41" s="350">
        <v>6809</v>
      </c>
      <c r="I41" s="350">
        <v>1600</v>
      </c>
    </row>
    <row r="42" spans="1:9" s="62" customFormat="1" ht="6" customHeight="1">
      <c r="A42" s="49"/>
      <c r="B42" s="362"/>
      <c r="C42" s="67"/>
      <c r="D42" s="363"/>
      <c r="E42" s="350"/>
      <c r="F42" s="350"/>
      <c r="G42" s="350"/>
      <c r="H42" s="350"/>
      <c r="I42" s="350"/>
    </row>
    <row r="43" spans="1:9" s="62" customFormat="1" ht="15" customHeight="1">
      <c r="A43" s="466">
        <v>2008</v>
      </c>
      <c r="B43" s="467" t="s">
        <v>25</v>
      </c>
      <c r="C43" s="467"/>
      <c r="D43" s="472">
        <v>321493</v>
      </c>
      <c r="E43" s="473">
        <v>86</v>
      </c>
      <c r="F43" s="473">
        <v>33702</v>
      </c>
      <c r="G43" s="473">
        <v>96004</v>
      </c>
      <c r="H43" s="473">
        <v>114537</v>
      </c>
      <c r="I43" s="473">
        <v>77164</v>
      </c>
    </row>
    <row r="44" spans="1:9" s="62" customFormat="1" ht="15" customHeight="1">
      <c r="A44" s="49"/>
      <c r="B44" s="646" t="s">
        <v>13</v>
      </c>
      <c r="C44" s="67" t="s">
        <v>7</v>
      </c>
      <c r="D44" s="363">
        <v>8236</v>
      </c>
      <c r="E44" s="350">
        <v>5</v>
      </c>
      <c r="F44" s="350">
        <v>1050</v>
      </c>
      <c r="G44" s="350">
        <v>2225</v>
      </c>
      <c r="H44" s="350">
        <v>2897</v>
      </c>
      <c r="I44" s="350">
        <v>2059</v>
      </c>
    </row>
    <row r="45" spans="1:9" s="62" customFormat="1" ht="15" customHeight="1">
      <c r="A45" s="49"/>
      <c r="B45" s="646"/>
      <c r="C45" s="67" t="s">
        <v>1</v>
      </c>
      <c r="D45" s="363">
        <v>10958</v>
      </c>
      <c r="E45" s="350">
        <v>0</v>
      </c>
      <c r="F45" s="350">
        <v>886</v>
      </c>
      <c r="G45" s="350">
        <v>6098</v>
      </c>
      <c r="H45" s="350">
        <v>3346</v>
      </c>
      <c r="I45" s="350">
        <v>628</v>
      </c>
    </row>
    <row r="46" spans="1:9" s="62" customFormat="1" ht="15" customHeight="1">
      <c r="A46" s="49"/>
      <c r="B46" s="647" t="s">
        <v>12</v>
      </c>
      <c r="C46" s="459" t="s">
        <v>7</v>
      </c>
      <c r="D46" s="461">
        <v>30180</v>
      </c>
      <c r="E46" s="425">
        <v>21</v>
      </c>
      <c r="F46" s="425">
        <v>5019</v>
      </c>
      <c r="G46" s="425">
        <v>6393</v>
      </c>
      <c r="H46" s="425">
        <v>9053</v>
      </c>
      <c r="I46" s="425">
        <v>9694</v>
      </c>
    </row>
    <row r="47" spans="1:9" s="62" customFormat="1" ht="15" customHeight="1">
      <c r="A47" s="49"/>
      <c r="B47" s="647"/>
      <c r="C47" s="459" t="s">
        <v>1</v>
      </c>
      <c r="D47" s="461">
        <v>31117</v>
      </c>
      <c r="E47" s="425">
        <v>1</v>
      </c>
      <c r="F47" s="425">
        <v>2752</v>
      </c>
      <c r="G47" s="425">
        <v>14519</v>
      </c>
      <c r="H47" s="425">
        <v>11476</v>
      </c>
      <c r="I47" s="425">
        <v>2369</v>
      </c>
    </row>
    <row r="48" spans="1:9" s="62" customFormat="1" ht="15" customHeight="1">
      <c r="A48" s="49"/>
      <c r="B48" s="646" t="s">
        <v>14</v>
      </c>
      <c r="C48" s="364" t="s">
        <v>7</v>
      </c>
      <c r="D48" s="365">
        <v>40511</v>
      </c>
      <c r="E48" s="366">
        <v>13</v>
      </c>
      <c r="F48" s="366">
        <v>4327</v>
      </c>
      <c r="G48" s="366">
        <v>3341</v>
      </c>
      <c r="H48" s="366">
        <v>8420</v>
      </c>
      <c r="I48" s="366">
        <v>24410</v>
      </c>
    </row>
    <row r="49" spans="1:9" s="62" customFormat="1" ht="15" customHeight="1">
      <c r="A49" s="49"/>
      <c r="B49" s="646"/>
      <c r="C49" s="364" t="s">
        <v>1</v>
      </c>
      <c r="D49" s="365">
        <v>111312</v>
      </c>
      <c r="E49" s="366">
        <v>8</v>
      </c>
      <c r="F49" s="366">
        <v>12104</v>
      </c>
      <c r="G49" s="366">
        <v>37228</v>
      </c>
      <c r="H49" s="366">
        <v>44483</v>
      </c>
      <c r="I49" s="366">
        <v>17489</v>
      </c>
    </row>
    <row r="50" spans="1:9" s="62" customFormat="1" ht="15" customHeight="1">
      <c r="A50" s="49"/>
      <c r="B50" s="647" t="s">
        <v>15</v>
      </c>
      <c r="C50" s="459" t="s">
        <v>7</v>
      </c>
      <c r="D50" s="461">
        <v>22640</v>
      </c>
      <c r="E50" s="425">
        <v>26</v>
      </c>
      <c r="F50" s="425">
        <v>1923</v>
      </c>
      <c r="G50" s="425">
        <v>3306</v>
      </c>
      <c r="H50" s="425">
        <v>7362</v>
      </c>
      <c r="I50" s="425">
        <v>10023</v>
      </c>
    </row>
    <row r="51" spans="1:9" s="62" customFormat="1" ht="15" customHeight="1">
      <c r="A51" s="49"/>
      <c r="B51" s="647"/>
      <c r="C51" s="459" t="s">
        <v>1</v>
      </c>
      <c r="D51" s="461">
        <v>38264</v>
      </c>
      <c r="E51" s="425">
        <v>1</v>
      </c>
      <c r="F51" s="425">
        <v>2668</v>
      </c>
      <c r="G51" s="425">
        <v>12474</v>
      </c>
      <c r="H51" s="425">
        <v>17641</v>
      </c>
      <c r="I51" s="425">
        <v>5480</v>
      </c>
    </row>
    <row r="52" spans="1:9" s="62" customFormat="1" ht="15" customHeight="1">
      <c r="A52" s="49"/>
      <c r="B52" s="646" t="s">
        <v>11</v>
      </c>
      <c r="C52" s="67" t="s">
        <v>7</v>
      </c>
      <c r="D52" s="363">
        <v>10327</v>
      </c>
      <c r="E52" s="350">
        <v>6</v>
      </c>
      <c r="F52" s="350">
        <v>1402</v>
      </c>
      <c r="G52" s="350">
        <v>2439</v>
      </c>
      <c r="H52" s="350">
        <v>3051</v>
      </c>
      <c r="I52" s="350">
        <v>3429</v>
      </c>
    </row>
    <row r="53" spans="1:9" s="62" customFormat="1" ht="15" customHeight="1">
      <c r="A53" s="49"/>
      <c r="B53" s="646"/>
      <c r="C53" s="67" t="s">
        <v>1</v>
      </c>
      <c r="D53" s="363">
        <v>17948</v>
      </c>
      <c r="E53" s="350">
        <v>5</v>
      </c>
      <c r="F53" s="350">
        <v>1571</v>
      </c>
      <c r="G53" s="350">
        <v>7981</v>
      </c>
      <c r="H53" s="350">
        <v>6808</v>
      </c>
      <c r="I53" s="350">
        <v>1583</v>
      </c>
    </row>
    <row r="54" spans="1:9" s="62" customFormat="1" ht="6" customHeight="1">
      <c r="A54" s="49"/>
      <c r="B54" s="362"/>
      <c r="C54" s="67"/>
      <c r="D54" s="363"/>
      <c r="E54" s="350"/>
      <c r="F54" s="350"/>
      <c r="G54" s="350"/>
      <c r="H54" s="350"/>
      <c r="I54" s="350"/>
    </row>
    <row r="55" spans="1:9" s="62" customFormat="1" ht="15" customHeight="1">
      <c r="A55" s="466">
        <v>2009</v>
      </c>
      <c r="B55" s="467" t="s">
        <v>25</v>
      </c>
      <c r="C55" s="467"/>
      <c r="D55" s="472">
        <v>340817</v>
      </c>
      <c r="E55" s="473">
        <v>174</v>
      </c>
      <c r="F55" s="473">
        <v>27921</v>
      </c>
      <c r="G55" s="473">
        <v>99406</v>
      </c>
      <c r="H55" s="473">
        <v>123466</v>
      </c>
      <c r="I55" s="473">
        <v>89850</v>
      </c>
    </row>
    <row r="56" spans="1:9" s="62" customFormat="1" ht="15" customHeight="1">
      <c r="A56" s="49"/>
      <c r="B56" s="646" t="s">
        <v>13</v>
      </c>
      <c r="C56" s="67" t="s">
        <v>7</v>
      </c>
      <c r="D56" s="363">
        <v>10580</v>
      </c>
      <c r="E56" s="350">
        <v>4</v>
      </c>
      <c r="F56" s="350">
        <v>1436</v>
      </c>
      <c r="G56" s="350">
        <v>2748</v>
      </c>
      <c r="H56" s="350">
        <v>3722</v>
      </c>
      <c r="I56" s="350">
        <v>2670</v>
      </c>
    </row>
    <row r="57" spans="1:9" s="62" customFormat="1" ht="15" customHeight="1">
      <c r="A57" s="49"/>
      <c r="B57" s="646"/>
      <c r="C57" s="67" t="s">
        <v>1</v>
      </c>
      <c r="D57" s="363">
        <v>10781</v>
      </c>
      <c r="E57" s="350">
        <v>11</v>
      </c>
      <c r="F57" s="350">
        <v>696</v>
      </c>
      <c r="G57" s="350">
        <v>5639</v>
      </c>
      <c r="H57" s="350">
        <v>3765</v>
      </c>
      <c r="I57" s="350">
        <v>670</v>
      </c>
    </row>
    <row r="58" spans="1:9" s="62" customFormat="1" ht="15" customHeight="1">
      <c r="A58" s="49"/>
      <c r="B58" s="647" t="s">
        <v>12</v>
      </c>
      <c r="C58" s="459" t="s">
        <v>7</v>
      </c>
      <c r="D58" s="461">
        <v>33483</v>
      </c>
      <c r="E58" s="425">
        <v>31</v>
      </c>
      <c r="F58" s="425">
        <v>5027</v>
      </c>
      <c r="G58" s="425">
        <v>5933</v>
      </c>
      <c r="H58" s="425">
        <v>10805</v>
      </c>
      <c r="I58" s="425">
        <v>11687</v>
      </c>
    </row>
    <row r="59" spans="1:9" s="62" customFormat="1" ht="15" customHeight="1">
      <c r="A59" s="49"/>
      <c r="B59" s="647"/>
      <c r="C59" s="459" t="s">
        <v>1</v>
      </c>
      <c r="D59" s="461">
        <v>32452</v>
      </c>
      <c r="E59" s="425">
        <v>10</v>
      </c>
      <c r="F59" s="425">
        <v>1934</v>
      </c>
      <c r="G59" s="425">
        <v>14907</v>
      </c>
      <c r="H59" s="425">
        <v>12819</v>
      </c>
      <c r="I59" s="425">
        <v>2782</v>
      </c>
    </row>
    <row r="60" spans="1:9" s="62" customFormat="1" ht="15" customHeight="1">
      <c r="A60" s="49"/>
      <c r="B60" s="646" t="s">
        <v>14</v>
      </c>
      <c r="C60" s="364" t="s">
        <v>7</v>
      </c>
      <c r="D60" s="365">
        <v>43831</v>
      </c>
      <c r="E60" s="366">
        <v>27</v>
      </c>
      <c r="F60" s="366">
        <v>3049</v>
      </c>
      <c r="G60" s="366">
        <v>3161</v>
      </c>
      <c r="H60" s="366">
        <v>8853</v>
      </c>
      <c r="I60" s="366">
        <v>28741</v>
      </c>
    </row>
    <row r="61" spans="1:9" s="62" customFormat="1" ht="15" customHeight="1">
      <c r="A61" s="49"/>
      <c r="B61" s="646"/>
      <c r="C61" s="364" t="s">
        <v>1</v>
      </c>
      <c r="D61" s="365">
        <v>116275</v>
      </c>
      <c r="E61" s="366">
        <v>44</v>
      </c>
      <c r="F61" s="366">
        <v>8207</v>
      </c>
      <c r="G61" s="366">
        <v>39966</v>
      </c>
      <c r="H61" s="366">
        <v>47936</v>
      </c>
      <c r="I61" s="366">
        <v>20122</v>
      </c>
    </row>
    <row r="62" spans="1:9" s="62" customFormat="1" ht="15" customHeight="1">
      <c r="A62" s="49"/>
      <c r="B62" s="647" t="s">
        <v>15</v>
      </c>
      <c r="C62" s="459" t="s">
        <v>7</v>
      </c>
      <c r="D62" s="461">
        <v>22898</v>
      </c>
      <c r="E62" s="425">
        <v>11</v>
      </c>
      <c r="F62" s="425">
        <v>3125</v>
      </c>
      <c r="G62" s="425">
        <v>2659</v>
      </c>
      <c r="H62" s="425">
        <v>6491</v>
      </c>
      <c r="I62" s="425">
        <v>10612</v>
      </c>
    </row>
    <row r="63" spans="1:9" s="62" customFormat="1" ht="15" customHeight="1">
      <c r="A63" s="49"/>
      <c r="B63" s="647"/>
      <c r="C63" s="459" t="s">
        <v>1</v>
      </c>
      <c r="D63" s="461">
        <v>40621</v>
      </c>
      <c r="E63" s="425">
        <v>20</v>
      </c>
      <c r="F63" s="425">
        <v>2126</v>
      </c>
      <c r="G63" s="425">
        <v>13453</v>
      </c>
      <c r="H63" s="425">
        <v>18778</v>
      </c>
      <c r="I63" s="425">
        <v>6244</v>
      </c>
    </row>
    <row r="64" spans="1:9" s="62" customFormat="1" ht="15" customHeight="1">
      <c r="A64" s="49"/>
      <c r="B64" s="646" t="s">
        <v>11</v>
      </c>
      <c r="C64" s="67" t="s">
        <v>7</v>
      </c>
      <c r="D64" s="363">
        <v>12185</v>
      </c>
      <c r="E64" s="350">
        <v>0</v>
      </c>
      <c r="F64" s="350">
        <v>1334</v>
      </c>
      <c r="G64" s="350">
        <v>2554</v>
      </c>
      <c r="H64" s="350">
        <v>3514</v>
      </c>
      <c r="I64" s="350">
        <v>4783</v>
      </c>
    </row>
    <row r="65" spans="1:9" s="62" customFormat="1" ht="15" customHeight="1">
      <c r="A65" s="49"/>
      <c r="B65" s="646"/>
      <c r="C65" s="67" t="s">
        <v>1</v>
      </c>
      <c r="D65" s="363">
        <v>17711</v>
      </c>
      <c r="E65" s="350">
        <v>16</v>
      </c>
      <c r="F65" s="350">
        <v>987</v>
      </c>
      <c r="G65" s="350">
        <v>8386</v>
      </c>
      <c r="H65" s="350">
        <v>6783</v>
      </c>
      <c r="I65" s="350">
        <v>1539</v>
      </c>
    </row>
    <row r="66" spans="1:9" s="62" customFormat="1" ht="6" customHeight="1">
      <c r="A66" s="49"/>
      <c r="B66" s="362"/>
      <c r="C66" s="67"/>
      <c r="D66" s="363"/>
      <c r="E66" s="350"/>
      <c r="F66" s="350"/>
      <c r="G66" s="350"/>
      <c r="H66" s="350"/>
      <c r="I66" s="350"/>
    </row>
    <row r="67" spans="1:9" s="62" customFormat="1" ht="15" customHeight="1">
      <c r="A67" s="466">
        <v>2010</v>
      </c>
      <c r="B67" s="467" t="s">
        <v>25</v>
      </c>
      <c r="C67" s="467"/>
      <c r="D67" s="472">
        <v>345335</v>
      </c>
      <c r="E67" s="473">
        <v>381</v>
      </c>
      <c r="F67" s="473">
        <v>17150</v>
      </c>
      <c r="G67" s="473">
        <v>99318</v>
      </c>
      <c r="H67" s="473">
        <v>130291</v>
      </c>
      <c r="I67" s="473">
        <v>98195</v>
      </c>
    </row>
    <row r="68" spans="1:9" s="62" customFormat="1" ht="15" customHeight="1">
      <c r="A68" s="49"/>
      <c r="B68" s="646" t="s">
        <v>13</v>
      </c>
      <c r="C68" s="67" t="s">
        <v>7</v>
      </c>
      <c r="D68" s="363">
        <v>11392</v>
      </c>
      <c r="E68" s="350">
        <v>134</v>
      </c>
      <c r="F68" s="350">
        <v>1028</v>
      </c>
      <c r="G68" s="350">
        <v>3033</v>
      </c>
      <c r="H68" s="350">
        <v>4108</v>
      </c>
      <c r="I68" s="350">
        <v>3089</v>
      </c>
    </row>
    <row r="69" spans="1:9" s="62" customFormat="1" ht="15" customHeight="1">
      <c r="A69" s="49"/>
      <c r="B69" s="646"/>
      <c r="C69" s="67" t="s">
        <v>1</v>
      </c>
      <c r="D69" s="363">
        <v>10277</v>
      </c>
      <c r="E69" s="350">
        <v>2</v>
      </c>
      <c r="F69" s="350">
        <v>235</v>
      </c>
      <c r="G69" s="350">
        <v>5508</v>
      </c>
      <c r="H69" s="350">
        <v>3812</v>
      </c>
      <c r="I69" s="350">
        <v>720</v>
      </c>
    </row>
    <row r="70" spans="1:9" s="62" customFormat="1" ht="15" customHeight="1">
      <c r="A70" s="49"/>
      <c r="B70" s="647" t="s">
        <v>12</v>
      </c>
      <c r="C70" s="459" t="s">
        <v>7</v>
      </c>
      <c r="D70" s="461">
        <v>35437</v>
      </c>
      <c r="E70" s="425">
        <v>18</v>
      </c>
      <c r="F70" s="425">
        <v>4215</v>
      </c>
      <c r="G70" s="425">
        <v>5881</v>
      </c>
      <c r="H70" s="425">
        <v>12074</v>
      </c>
      <c r="I70" s="425">
        <v>13249</v>
      </c>
    </row>
    <row r="71" spans="1:9" s="62" customFormat="1" ht="15" customHeight="1">
      <c r="A71" s="49"/>
      <c r="B71" s="647"/>
      <c r="C71" s="459" t="s">
        <v>1</v>
      </c>
      <c r="D71" s="461">
        <v>32574</v>
      </c>
      <c r="E71" s="425">
        <v>16</v>
      </c>
      <c r="F71" s="425">
        <v>591</v>
      </c>
      <c r="G71" s="425">
        <v>15165</v>
      </c>
      <c r="H71" s="425">
        <v>13661</v>
      </c>
      <c r="I71" s="425">
        <v>3141</v>
      </c>
    </row>
    <row r="72" spans="1:9" s="62" customFormat="1" ht="15" customHeight="1">
      <c r="A72" s="49"/>
      <c r="B72" s="646" t="s">
        <v>14</v>
      </c>
      <c r="C72" s="364" t="s">
        <v>7</v>
      </c>
      <c r="D72" s="365">
        <v>47523</v>
      </c>
      <c r="E72" s="366">
        <v>13</v>
      </c>
      <c r="F72" s="366">
        <v>2602</v>
      </c>
      <c r="G72" s="366">
        <v>3445</v>
      </c>
      <c r="H72" s="366">
        <v>10305</v>
      </c>
      <c r="I72" s="366">
        <v>31158</v>
      </c>
    </row>
    <row r="73" spans="1:9" s="62" customFormat="1" ht="15" customHeight="1">
      <c r="A73" s="49"/>
      <c r="B73" s="646"/>
      <c r="C73" s="364" t="s">
        <v>1</v>
      </c>
      <c r="D73" s="365">
        <v>112774</v>
      </c>
      <c r="E73" s="366">
        <v>17</v>
      </c>
      <c r="F73" s="366">
        <v>4454</v>
      </c>
      <c r="G73" s="366">
        <v>38969</v>
      </c>
      <c r="H73" s="366">
        <v>48399</v>
      </c>
      <c r="I73" s="366">
        <v>20935</v>
      </c>
    </row>
    <row r="74" spans="1:9" s="62" customFormat="1" ht="15" customHeight="1">
      <c r="A74" s="49"/>
      <c r="B74" s="647" t="s">
        <v>15</v>
      </c>
      <c r="C74" s="459" t="s">
        <v>7</v>
      </c>
      <c r="D74" s="461">
        <v>23049</v>
      </c>
      <c r="E74" s="425">
        <v>6</v>
      </c>
      <c r="F74" s="425">
        <v>1131</v>
      </c>
      <c r="G74" s="425">
        <v>2364</v>
      </c>
      <c r="H74" s="425">
        <v>7356</v>
      </c>
      <c r="I74" s="425">
        <v>12192</v>
      </c>
    </row>
    <row r="75" spans="1:9" s="62" customFormat="1" ht="15" customHeight="1">
      <c r="A75" s="49"/>
      <c r="B75" s="647"/>
      <c r="C75" s="459" t="s">
        <v>1</v>
      </c>
      <c r="D75" s="461">
        <v>41021</v>
      </c>
      <c r="E75" s="425">
        <v>14</v>
      </c>
      <c r="F75" s="425">
        <v>1251</v>
      </c>
      <c r="G75" s="425">
        <v>13876</v>
      </c>
      <c r="H75" s="425">
        <v>19512</v>
      </c>
      <c r="I75" s="425">
        <v>6368</v>
      </c>
    </row>
    <row r="76" spans="1:9" s="62" customFormat="1" ht="15" customHeight="1">
      <c r="A76" s="49"/>
      <c r="B76" s="646" t="s">
        <v>11</v>
      </c>
      <c r="C76" s="67" t="s">
        <v>7</v>
      </c>
      <c r="D76" s="363">
        <v>13388</v>
      </c>
      <c r="E76" s="350">
        <v>99</v>
      </c>
      <c r="F76" s="350">
        <v>1230</v>
      </c>
      <c r="G76" s="350">
        <v>2576</v>
      </c>
      <c r="H76" s="350">
        <v>3944</v>
      </c>
      <c r="I76" s="350">
        <v>5539</v>
      </c>
    </row>
    <row r="77" spans="1:9" s="62" customFormat="1" ht="15" customHeight="1">
      <c r="A77" s="49"/>
      <c r="B77" s="646"/>
      <c r="C77" s="67" t="s">
        <v>1</v>
      </c>
      <c r="D77" s="363">
        <v>17900</v>
      </c>
      <c r="E77" s="350">
        <v>62</v>
      </c>
      <c r="F77" s="350">
        <v>413</v>
      </c>
      <c r="G77" s="350">
        <v>8501</v>
      </c>
      <c r="H77" s="350">
        <v>7120</v>
      </c>
      <c r="I77" s="350">
        <v>1804</v>
      </c>
    </row>
    <row r="78" spans="1:9" s="62" customFormat="1" ht="6" customHeight="1">
      <c r="A78" s="49"/>
      <c r="B78" s="362"/>
      <c r="C78" s="67"/>
      <c r="D78" s="363"/>
      <c r="E78" s="350"/>
      <c r="F78" s="350"/>
      <c r="G78" s="350"/>
      <c r="H78" s="350"/>
      <c r="I78" s="350"/>
    </row>
    <row r="79" spans="1:9" s="62" customFormat="1" ht="15" customHeight="1">
      <c r="A79" s="466">
        <v>2011</v>
      </c>
      <c r="B79" s="467" t="s">
        <v>25</v>
      </c>
      <c r="C79" s="467"/>
      <c r="D79" s="468">
        <v>357418</v>
      </c>
      <c r="E79" s="469">
        <v>23</v>
      </c>
      <c r="F79" s="469">
        <v>14061</v>
      </c>
      <c r="G79" s="469">
        <v>99231</v>
      </c>
      <c r="H79" s="469">
        <v>137090</v>
      </c>
      <c r="I79" s="469">
        <v>107013</v>
      </c>
    </row>
    <row r="80" spans="1:9" ht="15" customHeight="1">
      <c r="A80" s="49"/>
      <c r="B80" s="646" t="s">
        <v>13</v>
      </c>
      <c r="C80" s="67" t="s">
        <v>7</v>
      </c>
      <c r="D80" s="367">
        <v>11747</v>
      </c>
      <c r="E80" s="354">
        <v>2</v>
      </c>
      <c r="F80" s="354">
        <v>913</v>
      </c>
      <c r="G80" s="354">
        <v>2893</v>
      </c>
      <c r="H80" s="354">
        <v>4443</v>
      </c>
      <c r="I80" s="354">
        <v>3496</v>
      </c>
    </row>
    <row r="81" spans="1:9" ht="15" customHeight="1">
      <c r="A81" s="49"/>
      <c r="B81" s="646"/>
      <c r="C81" s="67" t="s">
        <v>1</v>
      </c>
      <c r="D81" s="367">
        <v>10797</v>
      </c>
      <c r="E81" s="354">
        <v>1</v>
      </c>
      <c r="F81" s="354">
        <v>112</v>
      </c>
      <c r="G81" s="354">
        <v>5648</v>
      </c>
      <c r="H81" s="354">
        <v>4135</v>
      </c>
      <c r="I81" s="354">
        <v>901</v>
      </c>
    </row>
    <row r="82" spans="1:9" ht="15" customHeight="1">
      <c r="A82" s="49"/>
      <c r="B82" s="647" t="s">
        <v>12</v>
      </c>
      <c r="C82" s="459" t="s">
        <v>7</v>
      </c>
      <c r="D82" s="460">
        <v>37305</v>
      </c>
      <c r="E82" s="429">
        <v>2</v>
      </c>
      <c r="F82" s="429">
        <v>3198</v>
      </c>
      <c r="G82" s="429">
        <v>6298</v>
      </c>
      <c r="H82" s="429">
        <v>13098</v>
      </c>
      <c r="I82" s="429">
        <v>14709</v>
      </c>
    </row>
    <row r="83" spans="1:9" ht="15" customHeight="1">
      <c r="A83" s="49"/>
      <c r="B83" s="647"/>
      <c r="C83" s="459" t="s">
        <v>1</v>
      </c>
      <c r="D83" s="460">
        <v>33522</v>
      </c>
      <c r="E83" s="429">
        <v>2</v>
      </c>
      <c r="F83" s="429">
        <v>327</v>
      </c>
      <c r="G83" s="429">
        <v>14713</v>
      </c>
      <c r="H83" s="429">
        <v>14735</v>
      </c>
      <c r="I83" s="429">
        <v>3745</v>
      </c>
    </row>
    <row r="84" spans="1:9" ht="15" customHeight="1">
      <c r="A84" s="49"/>
      <c r="B84" s="646" t="s">
        <v>14</v>
      </c>
      <c r="C84" s="67" t="s">
        <v>7</v>
      </c>
      <c r="D84" s="367">
        <v>50911</v>
      </c>
      <c r="E84" s="354">
        <v>12</v>
      </c>
      <c r="F84" s="354">
        <v>2889</v>
      </c>
      <c r="G84" s="354">
        <v>3504</v>
      </c>
      <c r="H84" s="354">
        <v>11178</v>
      </c>
      <c r="I84" s="354">
        <v>33328</v>
      </c>
    </row>
    <row r="85" spans="1:9" ht="15" customHeight="1">
      <c r="A85" s="49"/>
      <c r="B85" s="646"/>
      <c r="C85" s="67" t="s">
        <v>1</v>
      </c>
      <c r="D85" s="367">
        <v>115041</v>
      </c>
      <c r="E85" s="354">
        <v>1</v>
      </c>
      <c r="F85" s="354">
        <v>3131</v>
      </c>
      <c r="G85" s="354">
        <v>39359</v>
      </c>
      <c r="H85" s="354">
        <v>49904</v>
      </c>
      <c r="I85" s="354">
        <v>22646</v>
      </c>
    </row>
    <row r="86" spans="1:9" ht="15" customHeight="1">
      <c r="A86" s="49"/>
      <c r="B86" s="647" t="s">
        <v>15</v>
      </c>
      <c r="C86" s="459" t="s">
        <v>7</v>
      </c>
      <c r="D86" s="460">
        <v>25549</v>
      </c>
      <c r="E86" s="429">
        <v>0</v>
      </c>
      <c r="F86" s="429">
        <v>1096</v>
      </c>
      <c r="G86" s="429">
        <v>2659</v>
      </c>
      <c r="H86" s="429">
        <v>8291</v>
      </c>
      <c r="I86" s="429">
        <v>13503</v>
      </c>
    </row>
    <row r="87" spans="1:9" ht="15" customHeight="1">
      <c r="A87" s="67"/>
      <c r="B87" s="647"/>
      <c r="C87" s="459" t="s">
        <v>1</v>
      </c>
      <c r="D87" s="460">
        <v>40560</v>
      </c>
      <c r="E87" s="429">
        <v>1</v>
      </c>
      <c r="F87" s="429">
        <v>886</v>
      </c>
      <c r="G87" s="429">
        <v>13310</v>
      </c>
      <c r="H87" s="429">
        <v>19734</v>
      </c>
      <c r="I87" s="429">
        <v>6629</v>
      </c>
    </row>
    <row r="88" spans="1:9" ht="15" customHeight="1">
      <c r="A88" s="49"/>
      <c r="B88" s="646" t="s">
        <v>11</v>
      </c>
      <c r="C88" s="67" t="s">
        <v>7</v>
      </c>
      <c r="D88" s="367">
        <v>14072</v>
      </c>
      <c r="E88" s="354">
        <v>1</v>
      </c>
      <c r="F88" s="354">
        <v>1341</v>
      </c>
      <c r="G88" s="354">
        <v>2650</v>
      </c>
      <c r="H88" s="354">
        <v>4126</v>
      </c>
      <c r="I88" s="354">
        <v>5954</v>
      </c>
    </row>
    <row r="89" spans="1:9" ht="15" customHeight="1">
      <c r="A89" s="49"/>
      <c r="B89" s="646"/>
      <c r="C89" s="67" t="s">
        <v>1</v>
      </c>
      <c r="D89" s="367">
        <v>17914</v>
      </c>
      <c r="E89" s="354">
        <v>1</v>
      </c>
      <c r="F89" s="354">
        <v>168</v>
      </c>
      <c r="G89" s="354">
        <v>8197</v>
      </c>
      <c r="H89" s="354">
        <v>7446</v>
      </c>
      <c r="I89" s="354">
        <v>2102</v>
      </c>
    </row>
    <row r="90" spans="1:9" ht="6" customHeight="1">
      <c r="A90" s="49"/>
      <c r="B90" s="362"/>
      <c r="C90" s="67"/>
      <c r="D90" s="367"/>
      <c r="E90" s="354"/>
      <c r="F90" s="354"/>
      <c r="G90" s="354"/>
      <c r="H90" s="354"/>
      <c r="I90" s="354"/>
    </row>
    <row r="91" spans="1:9" s="62" customFormat="1" ht="15" customHeight="1">
      <c r="A91" s="466">
        <v>2012</v>
      </c>
      <c r="B91" s="467" t="s">
        <v>25</v>
      </c>
      <c r="C91" s="467"/>
      <c r="D91" s="468">
        <v>362732</v>
      </c>
      <c r="E91" s="469">
        <v>93</v>
      </c>
      <c r="F91" s="469">
        <v>10745</v>
      </c>
      <c r="G91" s="469">
        <v>95589</v>
      </c>
      <c r="H91" s="469">
        <v>141218</v>
      </c>
      <c r="I91" s="469">
        <v>115087</v>
      </c>
    </row>
    <row r="92" spans="1:9" ht="15" customHeight="1">
      <c r="A92" s="49"/>
      <c r="B92" s="646" t="s">
        <v>13</v>
      </c>
      <c r="C92" s="67" t="s">
        <v>7</v>
      </c>
      <c r="D92" s="367">
        <v>12598</v>
      </c>
      <c r="E92" s="354">
        <v>2</v>
      </c>
      <c r="F92" s="354">
        <v>946</v>
      </c>
      <c r="G92" s="354">
        <v>3067</v>
      </c>
      <c r="H92" s="354">
        <v>4738</v>
      </c>
      <c r="I92" s="354">
        <v>3845</v>
      </c>
    </row>
    <row r="93" spans="1:9" ht="15" customHeight="1">
      <c r="A93" s="49"/>
      <c r="B93" s="646"/>
      <c r="C93" s="67" t="s">
        <v>1</v>
      </c>
      <c r="D93" s="367">
        <v>10630</v>
      </c>
      <c r="E93" s="354">
        <v>1</v>
      </c>
      <c r="F93" s="354">
        <v>64</v>
      </c>
      <c r="G93" s="354">
        <v>5242</v>
      </c>
      <c r="H93" s="354">
        <v>4332</v>
      </c>
      <c r="I93" s="354">
        <v>991</v>
      </c>
    </row>
    <row r="94" spans="1:9" ht="15" customHeight="1">
      <c r="A94" s="49"/>
      <c r="B94" s="647" t="s">
        <v>12</v>
      </c>
      <c r="C94" s="459" t="s">
        <v>7</v>
      </c>
      <c r="D94" s="460">
        <v>38987</v>
      </c>
      <c r="E94" s="429">
        <v>76</v>
      </c>
      <c r="F94" s="429">
        <v>2517</v>
      </c>
      <c r="G94" s="429">
        <v>6561</v>
      </c>
      <c r="H94" s="429">
        <v>13492</v>
      </c>
      <c r="I94" s="429">
        <v>16341</v>
      </c>
    </row>
    <row r="95" spans="1:9" ht="15" customHeight="1">
      <c r="A95" s="49"/>
      <c r="B95" s="647"/>
      <c r="C95" s="459" t="s">
        <v>1</v>
      </c>
      <c r="D95" s="460">
        <v>34568</v>
      </c>
      <c r="E95" s="429">
        <v>1</v>
      </c>
      <c r="F95" s="429">
        <v>94</v>
      </c>
      <c r="G95" s="429">
        <v>14396</v>
      </c>
      <c r="H95" s="429">
        <v>15830</v>
      </c>
      <c r="I95" s="429">
        <v>4247</v>
      </c>
    </row>
    <row r="96" spans="1:9" ht="15" customHeight="1">
      <c r="A96" s="49"/>
      <c r="B96" s="646" t="s">
        <v>14</v>
      </c>
      <c r="C96" s="67" t="s">
        <v>7</v>
      </c>
      <c r="D96" s="367">
        <v>52255</v>
      </c>
      <c r="E96" s="354">
        <v>8</v>
      </c>
      <c r="F96" s="354">
        <v>2309</v>
      </c>
      <c r="G96" s="354">
        <v>3530</v>
      </c>
      <c r="H96" s="354">
        <v>11412</v>
      </c>
      <c r="I96" s="354">
        <v>34996</v>
      </c>
    </row>
    <row r="97" spans="1:9" ht="15" customHeight="1">
      <c r="A97" s="49"/>
      <c r="B97" s="646"/>
      <c r="C97" s="67" t="s">
        <v>1</v>
      </c>
      <c r="D97" s="367">
        <v>112104</v>
      </c>
      <c r="E97" s="354">
        <v>2</v>
      </c>
      <c r="F97" s="354">
        <v>1568</v>
      </c>
      <c r="G97" s="354">
        <v>36840</v>
      </c>
      <c r="H97" s="354">
        <v>50190</v>
      </c>
      <c r="I97" s="354">
        <v>23504</v>
      </c>
    </row>
    <row r="98" spans="1:9" ht="15" customHeight="1">
      <c r="A98" s="49"/>
      <c r="B98" s="647" t="s">
        <v>15</v>
      </c>
      <c r="C98" s="459" t="s">
        <v>7</v>
      </c>
      <c r="D98" s="460">
        <v>31480</v>
      </c>
      <c r="E98" s="429">
        <v>1</v>
      </c>
      <c r="F98" s="429">
        <v>1247</v>
      </c>
      <c r="G98" s="429">
        <v>4153</v>
      </c>
      <c r="H98" s="429">
        <v>10430</v>
      </c>
      <c r="I98" s="429">
        <v>15649</v>
      </c>
    </row>
    <row r="99" spans="1:9" ht="15" customHeight="1">
      <c r="A99" s="67"/>
      <c r="B99" s="647"/>
      <c r="C99" s="459" t="s">
        <v>1</v>
      </c>
      <c r="D99" s="460">
        <v>37623</v>
      </c>
      <c r="E99" s="429">
        <v>0</v>
      </c>
      <c r="F99" s="429">
        <v>344</v>
      </c>
      <c r="G99" s="429">
        <v>11651</v>
      </c>
      <c r="H99" s="429">
        <v>18883</v>
      </c>
      <c r="I99" s="429">
        <v>6745</v>
      </c>
    </row>
    <row r="100" spans="1:9" ht="15" customHeight="1">
      <c r="A100" s="49"/>
      <c r="B100" s="646" t="s">
        <v>11</v>
      </c>
      <c r="C100" s="67" t="s">
        <v>7</v>
      </c>
      <c r="D100" s="367">
        <v>15018</v>
      </c>
      <c r="E100" s="354">
        <v>1</v>
      </c>
      <c r="F100" s="354">
        <v>1559</v>
      </c>
      <c r="G100" s="354">
        <v>2527</v>
      </c>
      <c r="H100" s="354">
        <v>4464</v>
      </c>
      <c r="I100" s="354">
        <v>6467</v>
      </c>
    </row>
    <row r="101" spans="1:9" ht="15" customHeight="1">
      <c r="A101" s="49"/>
      <c r="B101" s="646"/>
      <c r="C101" s="67" t="s">
        <v>1</v>
      </c>
      <c r="D101" s="367">
        <v>17469</v>
      </c>
      <c r="E101" s="354">
        <v>1</v>
      </c>
      <c r="F101" s="354">
        <v>97</v>
      </c>
      <c r="G101" s="354">
        <v>7622</v>
      </c>
      <c r="H101" s="354">
        <v>7447</v>
      </c>
      <c r="I101" s="354">
        <v>2302</v>
      </c>
    </row>
    <row r="102" spans="1:9" ht="6" customHeight="1">
      <c r="A102" s="49"/>
      <c r="B102" s="362"/>
      <c r="C102" s="67"/>
      <c r="D102" s="367"/>
      <c r="E102" s="354"/>
      <c r="F102" s="354"/>
      <c r="G102" s="354"/>
      <c r="H102" s="354"/>
      <c r="I102" s="354"/>
    </row>
    <row r="103" spans="1:9" ht="15" customHeight="1">
      <c r="A103" s="466">
        <v>2013</v>
      </c>
      <c r="B103" s="467" t="s">
        <v>25</v>
      </c>
      <c r="C103" s="467"/>
      <c r="D103" s="468">
        <v>367282</v>
      </c>
      <c r="E103" s="469">
        <v>16</v>
      </c>
      <c r="F103" s="469">
        <v>9005</v>
      </c>
      <c r="G103" s="469">
        <v>91240</v>
      </c>
      <c r="H103" s="469">
        <v>145831</v>
      </c>
      <c r="I103" s="469">
        <v>121190</v>
      </c>
    </row>
    <row r="104" spans="1:9" ht="15" customHeight="1">
      <c r="A104" s="51"/>
      <c r="B104" s="646" t="s">
        <v>13</v>
      </c>
      <c r="C104" s="67" t="s">
        <v>7</v>
      </c>
      <c r="D104" s="367">
        <v>12783</v>
      </c>
      <c r="E104" s="354">
        <v>0</v>
      </c>
      <c r="F104" s="354">
        <v>969</v>
      </c>
      <c r="G104" s="354">
        <v>2854</v>
      </c>
      <c r="H104" s="354">
        <v>4904</v>
      </c>
      <c r="I104" s="354">
        <v>4056</v>
      </c>
    </row>
    <row r="105" spans="1:9" ht="15" customHeight="1">
      <c r="A105" s="49"/>
      <c r="B105" s="646"/>
      <c r="C105" s="67" t="s">
        <v>1</v>
      </c>
      <c r="D105" s="367">
        <v>10204</v>
      </c>
      <c r="E105" s="354">
        <v>0</v>
      </c>
      <c r="F105" s="354">
        <v>24</v>
      </c>
      <c r="G105" s="354">
        <v>4850</v>
      </c>
      <c r="H105" s="354">
        <v>4335</v>
      </c>
      <c r="I105" s="354">
        <v>995</v>
      </c>
    </row>
    <row r="106" spans="1:9" ht="15" customHeight="1">
      <c r="A106" s="49"/>
      <c r="B106" s="647" t="s">
        <v>12</v>
      </c>
      <c r="C106" s="459" t="s">
        <v>7</v>
      </c>
      <c r="D106" s="460">
        <v>40432</v>
      </c>
      <c r="E106" s="429">
        <v>2</v>
      </c>
      <c r="F106" s="429">
        <v>2567</v>
      </c>
      <c r="G106" s="429">
        <v>5971</v>
      </c>
      <c r="H106" s="429">
        <v>13946</v>
      </c>
      <c r="I106" s="429">
        <v>17946</v>
      </c>
    </row>
    <row r="107" spans="1:9" ht="15" customHeight="1">
      <c r="A107" s="49"/>
      <c r="B107" s="647"/>
      <c r="C107" s="459" t="s">
        <v>1</v>
      </c>
      <c r="D107" s="460">
        <v>36336</v>
      </c>
      <c r="E107" s="429">
        <v>0</v>
      </c>
      <c r="F107" s="429">
        <v>74</v>
      </c>
      <c r="G107" s="429">
        <v>14192</v>
      </c>
      <c r="H107" s="429">
        <v>17283</v>
      </c>
      <c r="I107" s="429">
        <v>4787</v>
      </c>
    </row>
    <row r="108" spans="1:9" ht="15" customHeight="1">
      <c r="A108" s="49"/>
      <c r="B108" s="646" t="s">
        <v>14</v>
      </c>
      <c r="C108" s="67" t="s">
        <v>7</v>
      </c>
      <c r="D108" s="367">
        <v>53868</v>
      </c>
      <c r="E108" s="354">
        <v>8</v>
      </c>
      <c r="F108" s="354">
        <v>1909</v>
      </c>
      <c r="G108" s="354">
        <v>3561</v>
      </c>
      <c r="H108" s="354">
        <v>11733</v>
      </c>
      <c r="I108" s="354">
        <v>36657</v>
      </c>
    </row>
    <row r="109" spans="1:9" ht="15" customHeight="1">
      <c r="A109" s="49"/>
      <c r="B109" s="646"/>
      <c r="C109" s="67" t="s">
        <v>1</v>
      </c>
      <c r="D109" s="367">
        <v>110065</v>
      </c>
      <c r="E109" s="354">
        <v>4</v>
      </c>
      <c r="F109" s="354">
        <v>800</v>
      </c>
      <c r="G109" s="354">
        <v>34861</v>
      </c>
      <c r="H109" s="354">
        <v>50916</v>
      </c>
      <c r="I109" s="354">
        <v>23484</v>
      </c>
    </row>
    <row r="110" spans="1:9" ht="15" customHeight="1">
      <c r="A110" s="49"/>
      <c r="B110" s="647" t="s">
        <v>15</v>
      </c>
      <c r="C110" s="459" t="s">
        <v>7</v>
      </c>
      <c r="D110" s="460">
        <v>32474</v>
      </c>
      <c r="E110" s="429">
        <v>1</v>
      </c>
      <c r="F110" s="429">
        <v>991</v>
      </c>
      <c r="G110" s="429">
        <v>4057</v>
      </c>
      <c r="H110" s="429">
        <v>10564</v>
      </c>
      <c r="I110" s="429">
        <v>16861</v>
      </c>
    </row>
    <row r="111" spans="1:9" ht="15" customHeight="1">
      <c r="A111" s="49"/>
      <c r="B111" s="647"/>
      <c r="C111" s="459" t="s">
        <v>1</v>
      </c>
      <c r="D111" s="460">
        <v>38402</v>
      </c>
      <c r="E111" s="429">
        <v>0</v>
      </c>
      <c r="F111" s="429">
        <v>246</v>
      </c>
      <c r="G111" s="429">
        <v>11452</v>
      </c>
      <c r="H111" s="429">
        <v>19644</v>
      </c>
      <c r="I111" s="429">
        <v>7060</v>
      </c>
    </row>
    <row r="112" spans="1:9" ht="15" customHeight="1">
      <c r="A112" s="67"/>
      <c r="B112" s="646" t="s">
        <v>11</v>
      </c>
      <c r="C112" s="67" t="s">
        <v>7</v>
      </c>
      <c r="D112" s="367">
        <v>15662</v>
      </c>
      <c r="E112" s="354">
        <v>1</v>
      </c>
      <c r="F112" s="354">
        <v>1389</v>
      </c>
      <c r="G112" s="354">
        <v>2441</v>
      </c>
      <c r="H112" s="354">
        <v>4828</v>
      </c>
      <c r="I112" s="354">
        <v>7003</v>
      </c>
    </row>
    <row r="113" spans="1:9" ht="15" customHeight="1">
      <c r="A113" s="49"/>
      <c r="B113" s="646"/>
      <c r="C113" s="67" t="s">
        <v>1</v>
      </c>
      <c r="D113" s="367">
        <v>17056</v>
      </c>
      <c r="E113" s="354">
        <v>0</v>
      </c>
      <c r="F113" s="354">
        <v>36</v>
      </c>
      <c r="G113" s="354">
        <v>7001</v>
      </c>
      <c r="H113" s="354">
        <v>7678</v>
      </c>
      <c r="I113" s="354">
        <v>2341</v>
      </c>
    </row>
    <row r="114" spans="1:9" ht="6" customHeight="1">
      <c r="A114" s="49"/>
      <c r="B114" s="49"/>
      <c r="C114" s="67"/>
      <c r="D114" s="367"/>
      <c r="E114" s="354"/>
      <c r="F114" s="354"/>
      <c r="G114" s="354"/>
      <c r="H114" s="354"/>
      <c r="I114" s="354"/>
    </row>
    <row r="115" spans="1:9" ht="15" customHeight="1">
      <c r="A115" s="466">
        <v>2014</v>
      </c>
      <c r="B115" s="467" t="s">
        <v>25</v>
      </c>
      <c r="C115" s="467"/>
      <c r="D115" s="468">
        <f aca="true" t="shared" si="0" ref="D115:I115">SUM(D116:D125)</f>
        <v>383386</v>
      </c>
      <c r="E115" s="469">
        <f t="shared" si="0"/>
        <v>11</v>
      </c>
      <c r="F115" s="469">
        <f t="shared" si="0"/>
        <v>7964</v>
      </c>
      <c r="G115" s="469">
        <f t="shared" si="0"/>
        <v>90384</v>
      </c>
      <c r="H115" s="469">
        <f t="shared" si="0"/>
        <v>150533</v>
      </c>
      <c r="I115" s="469">
        <f t="shared" si="0"/>
        <v>134494</v>
      </c>
    </row>
    <row r="116" spans="1:9" ht="15" customHeight="1">
      <c r="A116" s="51"/>
      <c r="B116" s="646" t="s">
        <v>13</v>
      </c>
      <c r="C116" s="67" t="s">
        <v>7</v>
      </c>
      <c r="D116" s="367">
        <f>SUM(E116:I116)</f>
        <v>13175</v>
      </c>
      <c r="E116" s="354">
        <v>0</v>
      </c>
      <c r="F116" s="354">
        <v>640</v>
      </c>
      <c r="G116" s="354">
        <v>2598</v>
      </c>
      <c r="H116" s="354">
        <v>5187</v>
      </c>
      <c r="I116" s="354">
        <v>4750</v>
      </c>
    </row>
    <row r="117" spans="1:9" ht="14.25">
      <c r="A117" s="49"/>
      <c r="B117" s="646"/>
      <c r="C117" s="67" t="s">
        <v>1</v>
      </c>
      <c r="D117" s="367">
        <f aca="true" t="shared" si="1" ref="D117:D125">SUM(E117:I117)</f>
        <v>10975</v>
      </c>
      <c r="E117" s="354">
        <v>0</v>
      </c>
      <c r="F117" s="354">
        <v>32</v>
      </c>
      <c r="G117" s="354">
        <v>4921</v>
      </c>
      <c r="H117" s="354">
        <v>4800</v>
      </c>
      <c r="I117" s="354">
        <v>1222</v>
      </c>
    </row>
    <row r="118" spans="1:9" ht="15" customHeight="1">
      <c r="A118" s="49"/>
      <c r="B118" s="647" t="s">
        <v>12</v>
      </c>
      <c r="C118" s="459" t="s">
        <v>7</v>
      </c>
      <c r="D118" s="460">
        <f t="shared" si="1"/>
        <v>42609</v>
      </c>
      <c r="E118" s="429">
        <v>1</v>
      </c>
      <c r="F118" s="429">
        <v>2362</v>
      </c>
      <c r="G118" s="429">
        <v>5920</v>
      </c>
      <c r="H118" s="429">
        <v>14302</v>
      </c>
      <c r="I118" s="429">
        <v>20024</v>
      </c>
    </row>
    <row r="119" spans="1:9" ht="14.25">
      <c r="A119" s="49"/>
      <c r="B119" s="647"/>
      <c r="C119" s="459" t="s">
        <v>1</v>
      </c>
      <c r="D119" s="460">
        <f t="shared" si="1"/>
        <v>37509</v>
      </c>
      <c r="E119" s="429">
        <v>0</v>
      </c>
      <c r="F119" s="429">
        <v>114</v>
      </c>
      <c r="G119" s="429">
        <v>13768</v>
      </c>
      <c r="H119" s="429">
        <v>18106</v>
      </c>
      <c r="I119" s="429">
        <v>5521</v>
      </c>
    </row>
    <row r="120" spans="1:9" ht="14.25">
      <c r="A120" s="49"/>
      <c r="B120" s="646" t="s">
        <v>14</v>
      </c>
      <c r="C120" s="67" t="s">
        <v>7</v>
      </c>
      <c r="D120" s="367">
        <f t="shared" si="1"/>
        <v>58615</v>
      </c>
      <c r="E120" s="354">
        <v>5</v>
      </c>
      <c r="F120" s="354">
        <v>1854</v>
      </c>
      <c r="G120" s="354">
        <v>3942</v>
      </c>
      <c r="H120" s="354">
        <v>12646</v>
      </c>
      <c r="I120" s="354">
        <v>40168</v>
      </c>
    </row>
    <row r="121" spans="1:9" ht="14.25">
      <c r="A121" s="49"/>
      <c r="B121" s="646"/>
      <c r="C121" s="67" t="s">
        <v>1</v>
      </c>
      <c r="D121" s="367">
        <f t="shared" si="1"/>
        <v>112033</v>
      </c>
      <c r="E121" s="354">
        <v>2</v>
      </c>
      <c r="F121" s="354">
        <v>413</v>
      </c>
      <c r="G121" s="354">
        <v>34021</v>
      </c>
      <c r="H121" s="354">
        <v>52061</v>
      </c>
      <c r="I121" s="354">
        <v>25536</v>
      </c>
    </row>
    <row r="122" spans="1:9" ht="15" customHeight="1">
      <c r="A122" s="49"/>
      <c r="B122" s="647" t="s">
        <v>15</v>
      </c>
      <c r="C122" s="459" t="s">
        <v>7</v>
      </c>
      <c r="D122" s="460">
        <f t="shared" si="1"/>
        <v>32570</v>
      </c>
      <c r="E122" s="429">
        <v>0</v>
      </c>
      <c r="F122" s="429">
        <v>883</v>
      </c>
      <c r="G122" s="429">
        <v>3486</v>
      </c>
      <c r="H122" s="429">
        <v>10052</v>
      </c>
      <c r="I122" s="429">
        <v>18149</v>
      </c>
    </row>
    <row r="123" spans="1:9" ht="14.25">
      <c r="A123" s="49"/>
      <c r="B123" s="647"/>
      <c r="C123" s="459" t="s">
        <v>1</v>
      </c>
      <c r="D123" s="460">
        <f t="shared" si="1"/>
        <v>41088</v>
      </c>
      <c r="E123" s="429">
        <v>1</v>
      </c>
      <c r="F123" s="429">
        <v>265</v>
      </c>
      <c r="G123" s="429">
        <v>12058</v>
      </c>
      <c r="H123" s="429">
        <v>20536</v>
      </c>
      <c r="I123" s="429">
        <v>8228</v>
      </c>
    </row>
    <row r="124" spans="1:9" ht="15" customHeight="1">
      <c r="A124" s="67"/>
      <c r="B124" s="646" t="s">
        <v>11</v>
      </c>
      <c r="C124" s="67" t="s">
        <v>7</v>
      </c>
      <c r="D124" s="367">
        <f t="shared" si="1"/>
        <v>16144</v>
      </c>
      <c r="E124" s="354">
        <v>0</v>
      </c>
      <c r="F124" s="354">
        <v>1342</v>
      </c>
      <c r="G124" s="354">
        <v>2154</v>
      </c>
      <c r="H124" s="354">
        <v>4776</v>
      </c>
      <c r="I124" s="354">
        <v>7872</v>
      </c>
    </row>
    <row r="125" spans="1:9" ht="14.25">
      <c r="A125" s="49"/>
      <c r="B125" s="646"/>
      <c r="C125" s="67" t="s">
        <v>1</v>
      </c>
      <c r="D125" s="367">
        <f t="shared" si="1"/>
        <v>18668</v>
      </c>
      <c r="E125" s="354">
        <v>2</v>
      </c>
      <c r="F125" s="354">
        <v>59</v>
      </c>
      <c r="G125" s="354">
        <v>7516</v>
      </c>
      <c r="H125" s="354">
        <v>8067</v>
      </c>
      <c r="I125" s="354">
        <v>3024</v>
      </c>
    </row>
    <row r="126" spans="1:9" ht="14.25" customHeight="1">
      <c r="A126" s="466">
        <v>2015</v>
      </c>
      <c r="B126" s="467" t="s">
        <v>25</v>
      </c>
      <c r="C126" s="467"/>
      <c r="D126" s="468">
        <f aca="true" t="shared" si="2" ref="D126:I126">SUM(D127:D136)</f>
        <v>388004</v>
      </c>
      <c r="E126" s="469">
        <f t="shared" si="2"/>
        <v>12</v>
      </c>
      <c r="F126" s="469">
        <f t="shared" si="2"/>
        <v>6571</v>
      </c>
      <c r="G126" s="469">
        <f t="shared" si="2"/>
        <v>85331</v>
      </c>
      <c r="H126" s="469">
        <f t="shared" si="2"/>
        <v>154012</v>
      </c>
      <c r="I126" s="469">
        <f t="shared" si="2"/>
        <v>142078</v>
      </c>
    </row>
    <row r="127" spans="1:9" ht="14.25">
      <c r="A127" s="51"/>
      <c r="B127" s="646" t="s">
        <v>13</v>
      </c>
      <c r="C127" s="67" t="s">
        <v>7</v>
      </c>
      <c r="D127" s="367">
        <f>SUM(E127:I127)</f>
        <v>13167</v>
      </c>
      <c r="E127" s="354">
        <v>0</v>
      </c>
      <c r="F127" s="354">
        <v>521</v>
      </c>
      <c r="G127" s="354">
        <v>2473</v>
      </c>
      <c r="H127" s="354">
        <v>4993</v>
      </c>
      <c r="I127" s="354">
        <v>5180</v>
      </c>
    </row>
    <row r="128" spans="1:9" ht="14.25">
      <c r="A128" s="49"/>
      <c r="B128" s="646"/>
      <c r="C128" s="67" t="s">
        <v>1</v>
      </c>
      <c r="D128" s="367">
        <f aca="true" t="shared" si="3" ref="D128:D136">SUM(E128:I128)</f>
        <v>10954</v>
      </c>
      <c r="E128" s="354">
        <v>0</v>
      </c>
      <c r="F128" s="354">
        <v>14</v>
      </c>
      <c r="G128" s="354">
        <v>4644</v>
      </c>
      <c r="H128" s="354">
        <v>4982</v>
      </c>
      <c r="I128" s="354">
        <v>1314</v>
      </c>
    </row>
    <row r="129" spans="1:9" ht="14.25">
      <c r="A129" s="49"/>
      <c r="B129" s="647" t="s">
        <v>12</v>
      </c>
      <c r="C129" s="459" t="s">
        <v>7</v>
      </c>
      <c r="D129" s="460">
        <f t="shared" si="3"/>
        <v>44900</v>
      </c>
      <c r="E129" s="429">
        <v>2</v>
      </c>
      <c r="F129" s="429">
        <v>1966</v>
      </c>
      <c r="G129" s="429">
        <v>6117</v>
      </c>
      <c r="H129" s="429">
        <v>14810</v>
      </c>
      <c r="I129" s="429">
        <v>22005</v>
      </c>
    </row>
    <row r="130" spans="1:9" ht="14.25">
      <c r="A130" s="49"/>
      <c r="B130" s="647"/>
      <c r="C130" s="459" t="s">
        <v>1</v>
      </c>
      <c r="D130" s="460">
        <f t="shared" si="3"/>
        <v>38157</v>
      </c>
      <c r="E130" s="429">
        <v>0</v>
      </c>
      <c r="F130" s="429">
        <v>38</v>
      </c>
      <c r="G130" s="429">
        <v>12620</v>
      </c>
      <c r="H130" s="429">
        <v>19155</v>
      </c>
      <c r="I130" s="429">
        <v>6344</v>
      </c>
    </row>
    <row r="131" spans="1:9" ht="14.25">
      <c r="A131" s="49"/>
      <c r="B131" s="646" t="s">
        <v>14</v>
      </c>
      <c r="C131" s="67" t="s">
        <v>7</v>
      </c>
      <c r="D131" s="367">
        <f t="shared" si="3"/>
        <v>59982</v>
      </c>
      <c r="E131" s="354">
        <v>3</v>
      </c>
      <c r="F131" s="354">
        <v>1592</v>
      </c>
      <c r="G131" s="354">
        <v>4017</v>
      </c>
      <c r="H131" s="354">
        <v>13225</v>
      </c>
      <c r="I131" s="354">
        <v>41145</v>
      </c>
    </row>
    <row r="132" spans="1:9" ht="15" customHeight="1">
      <c r="A132" s="49"/>
      <c r="B132" s="646"/>
      <c r="C132" s="67" t="s">
        <v>1</v>
      </c>
      <c r="D132" s="367">
        <f t="shared" si="3"/>
        <v>111180</v>
      </c>
      <c r="E132" s="354">
        <v>2</v>
      </c>
      <c r="F132" s="354">
        <v>311</v>
      </c>
      <c r="G132" s="354">
        <v>31873</v>
      </c>
      <c r="H132" s="354">
        <v>52527</v>
      </c>
      <c r="I132" s="354">
        <v>26467</v>
      </c>
    </row>
    <row r="133" spans="1:9" ht="14.25">
      <c r="A133" s="49"/>
      <c r="B133" s="647" t="s">
        <v>15</v>
      </c>
      <c r="C133" s="459" t="s">
        <v>7</v>
      </c>
      <c r="D133" s="460">
        <f t="shared" si="3"/>
        <v>30934</v>
      </c>
      <c r="E133" s="429">
        <v>0</v>
      </c>
      <c r="F133" s="429">
        <v>893</v>
      </c>
      <c r="G133" s="429">
        <v>2198</v>
      </c>
      <c r="H133" s="429">
        <v>8828</v>
      </c>
      <c r="I133" s="429">
        <v>19015</v>
      </c>
    </row>
    <row r="134" spans="1:9" ht="15" customHeight="1">
      <c r="A134" s="49"/>
      <c r="B134" s="647"/>
      <c r="C134" s="459" t="s">
        <v>1</v>
      </c>
      <c r="D134" s="460">
        <f t="shared" si="3"/>
        <v>43789</v>
      </c>
      <c r="E134" s="429">
        <v>1</v>
      </c>
      <c r="F134" s="429">
        <v>106</v>
      </c>
      <c r="G134" s="429">
        <v>12421</v>
      </c>
      <c r="H134" s="429">
        <v>22185</v>
      </c>
      <c r="I134" s="429">
        <v>9076</v>
      </c>
    </row>
    <row r="135" spans="1:9" ht="14.25">
      <c r="A135" s="67"/>
      <c r="B135" s="646" t="s">
        <v>11</v>
      </c>
      <c r="C135" s="67" t="s">
        <v>7</v>
      </c>
      <c r="D135" s="367">
        <f t="shared" si="3"/>
        <v>16739</v>
      </c>
      <c r="E135" s="354">
        <v>2</v>
      </c>
      <c r="F135" s="354">
        <v>1124</v>
      </c>
      <c r="G135" s="354">
        <v>2150</v>
      </c>
      <c r="H135" s="354">
        <v>4931</v>
      </c>
      <c r="I135" s="354">
        <v>8532</v>
      </c>
    </row>
    <row r="136" spans="1:9" ht="14.25">
      <c r="A136" s="49"/>
      <c r="B136" s="646"/>
      <c r="C136" s="67" t="s">
        <v>1</v>
      </c>
      <c r="D136" s="367">
        <f t="shared" si="3"/>
        <v>18202</v>
      </c>
      <c r="E136" s="354">
        <v>2</v>
      </c>
      <c r="F136" s="354">
        <v>6</v>
      </c>
      <c r="G136" s="354">
        <v>6818</v>
      </c>
      <c r="H136" s="354">
        <v>8376</v>
      </c>
      <c r="I136" s="354">
        <v>3000</v>
      </c>
    </row>
    <row r="137" spans="1:9" ht="6" customHeight="1">
      <c r="A137" s="470"/>
      <c r="B137" s="470"/>
      <c r="C137" s="471"/>
      <c r="D137" s="470"/>
      <c r="E137" s="470"/>
      <c r="F137" s="470"/>
      <c r="G137" s="470"/>
      <c r="H137" s="470"/>
      <c r="I137" s="470"/>
    </row>
    <row r="138" ht="15" customHeight="1">
      <c r="A138" s="58" t="s">
        <v>77</v>
      </c>
    </row>
  </sheetData>
  <sheetProtection/>
  <mergeCells count="62">
    <mergeCell ref="B129:B130"/>
    <mergeCell ref="B131:B132"/>
    <mergeCell ref="B133:B134"/>
    <mergeCell ref="B135:B136"/>
    <mergeCell ref="A1:I1"/>
    <mergeCell ref="D3:I3"/>
    <mergeCell ref="D4:D5"/>
    <mergeCell ref="E4:I4"/>
    <mergeCell ref="B104:B105"/>
    <mergeCell ref="A3:A5"/>
    <mergeCell ref="B3:B5"/>
    <mergeCell ref="B118:B119"/>
    <mergeCell ref="B120:B121"/>
    <mergeCell ref="B122:B123"/>
    <mergeCell ref="B127:B128"/>
    <mergeCell ref="B124:B125"/>
    <mergeCell ref="B52:B53"/>
    <mergeCell ref="B32:B33"/>
    <mergeCell ref="B34:B35"/>
    <mergeCell ref="B36:B37"/>
    <mergeCell ref="C3:C5"/>
    <mergeCell ref="B108:B109"/>
    <mergeCell ref="B110:B111"/>
    <mergeCell ref="B112:B113"/>
    <mergeCell ref="B116:B117"/>
    <mergeCell ref="B106:B107"/>
    <mergeCell ref="B44:B45"/>
    <mergeCell ref="B46:B47"/>
    <mergeCell ref="B48:B49"/>
    <mergeCell ref="B50:B51"/>
    <mergeCell ref="B68:B69"/>
    <mergeCell ref="B70:B71"/>
    <mergeCell ref="B72:B73"/>
    <mergeCell ref="B74:B75"/>
    <mergeCell ref="B76:B77"/>
    <mergeCell ref="B56:B57"/>
    <mergeCell ref="B58:B59"/>
    <mergeCell ref="B60:B61"/>
    <mergeCell ref="B62:B63"/>
    <mergeCell ref="B64:B65"/>
    <mergeCell ref="B100:B101"/>
    <mergeCell ref="B98:B99"/>
    <mergeCell ref="B96:B97"/>
    <mergeCell ref="B94:B95"/>
    <mergeCell ref="B92:B93"/>
    <mergeCell ref="B80:B81"/>
    <mergeCell ref="B82:B83"/>
    <mergeCell ref="B84:B85"/>
    <mergeCell ref="B86:B87"/>
    <mergeCell ref="B88:B89"/>
    <mergeCell ref="B40:B41"/>
    <mergeCell ref="B20:B21"/>
    <mergeCell ref="B22:B23"/>
    <mergeCell ref="B24:B25"/>
    <mergeCell ref="B26:B27"/>
    <mergeCell ref="B28:B29"/>
    <mergeCell ref="B8:B9"/>
    <mergeCell ref="B10:B11"/>
    <mergeCell ref="B12:B13"/>
    <mergeCell ref="B14:B15"/>
    <mergeCell ref="B16:B17"/>
    <mergeCell ref="B38:B3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4" fitToWidth="1" horizontalDpi="600" verticalDpi="600" orientation="landscape" paperSize="9" scale="71" r:id="rId2"/>
  <headerFooter>
    <oddHeader>&amp;C&amp;"-,Negrito"&amp;14&amp;K04-049PRINCIPAIS RESULTADOS - CENSO DA EDUCAÇÃO SUPERIOR</oddHeader>
    <oddFooter>&amp;C&amp;G&amp;RTabela 3.4</oddFooter>
  </headerFooter>
  <rowBreaks count="2" manualBreakCount="2">
    <brk id="30" max="8" man="1"/>
    <brk id="78" max="8" man="1"/>
  </rowBreaks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80"/>
  <sheetViews>
    <sheetView showGridLines="0" zoomScaleSheetLayoutView="80" workbookViewId="0" topLeftCell="A1">
      <selection activeCell="A1" sqref="A1:G1"/>
    </sheetView>
  </sheetViews>
  <sheetFormatPr defaultColWidth="9.140625" defaultRowHeight="15"/>
  <cols>
    <col min="1" max="1" width="9.140625" style="57" customWidth="1"/>
    <col min="2" max="2" width="14.8515625" style="60" customWidth="1"/>
    <col min="3" max="7" width="12.7109375" style="57" customWidth="1"/>
    <col min="8" max="16384" width="9.140625" style="57" customWidth="1"/>
  </cols>
  <sheetData>
    <row r="1" spans="1:8" ht="34.5" customHeight="1">
      <c r="A1" s="652" t="s">
        <v>262</v>
      </c>
      <c r="B1" s="652"/>
      <c r="C1" s="652"/>
      <c r="D1" s="652"/>
      <c r="E1" s="652"/>
      <c r="F1" s="652"/>
      <c r="G1" s="652"/>
      <c r="H1" s="52"/>
    </row>
    <row r="2" ht="6" customHeight="1">
      <c r="H2" s="52"/>
    </row>
    <row r="3" spans="1:8" ht="19.5" customHeight="1">
      <c r="A3" s="653" t="s">
        <v>53</v>
      </c>
      <c r="B3" s="651" t="s">
        <v>101</v>
      </c>
      <c r="C3" s="627" t="s">
        <v>62</v>
      </c>
      <c r="D3" s="627"/>
      <c r="E3" s="627"/>
      <c r="F3" s="627"/>
      <c r="G3" s="628"/>
      <c r="H3" s="52"/>
    </row>
    <row r="4" spans="1:8" s="69" customFormat="1" ht="19.5" customHeight="1">
      <c r="A4" s="654"/>
      <c r="B4" s="651"/>
      <c r="C4" s="651" t="s">
        <v>4</v>
      </c>
      <c r="D4" s="627" t="s">
        <v>55</v>
      </c>
      <c r="E4" s="627"/>
      <c r="F4" s="627"/>
      <c r="G4" s="628"/>
      <c r="H4" s="62"/>
    </row>
    <row r="5" spans="1:8" s="69" customFormat="1" ht="30" customHeight="1">
      <c r="A5" s="655"/>
      <c r="B5" s="651"/>
      <c r="C5" s="651"/>
      <c r="D5" s="64" t="s">
        <v>119</v>
      </c>
      <c r="E5" s="64" t="s">
        <v>120</v>
      </c>
      <c r="F5" s="64" t="s">
        <v>121</v>
      </c>
      <c r="G5" s="70" t="s">
        <v>137</v>
      </c>
      <c r="H5" s="62"/>
    </row>
    <row r="6" spans="1:8" s="69" customFormat="1" ht="6" customHeight="1">
      <c r="A6" s="63"/>
      <c r="B6" s="63"/>
      <c r="C6" s="63"/>
      <c r="D6" s="63"/>
      <c r="E6" s="63"/>
      <c r="F6" s="63"/>
      <c r="G6" s="63"/>
      <c r="H6" s="62"/>
    </row>
    <row r="7" spans="1:8" s="69" customFormat="1" ht="15" customHeight="1">
      <c r="A7" s="474">
        <v>2005</v>
      </c>
      <c r="B7" s="475" t="s">
        <v>4</v>
      </c>
      <c r="C7" s="476">
        <v>292504</v>
      </c>
      <c r="D7" s="476">
        <v>159277</v>
      </c>
      <c r="E7" s="476">
        <v>32630</v>
      </c>
      <c r="F7" s="476">
        <v>96575</v>
      </c>
      <c r="G7" s="476">
        <v>4022</v>
      </c>
      <c r="H7" s="62"/>
    </row>
    <row r="8" spans="1:7" s="69" customFormat="1" ht="15" customHeight="1">
      <c r="A8" s="36"/>
      <c r="B8" s="362" t="s">
        <v>61</v>
      </c>
      <c r="C8" s="356">
        <v>47</v>
      </c>
      <c r="D8" s="356">
        <v>33</v>
      </c>
      <c r="E8" s="356">
        <v>0</v>
      </c>
      <c r="F8" s="356">
        <v>5</v>
      </c>
      <c r="G8" s="220">
        <v>9</v>
      </c>
    </row>
    <row r="9" spans="1:7" s="69" customFormat="1" ht="15" customHeight="1">
      <c r="A9" s="36"/>
      <c r="B9" s="362" t="s">
        <v>57</v>
      </c>
      <c r="C9" s="356">
        <v>37156</v>
      </c>
      <c r="D9" s="356">
        <v>22099</v>
      </c>
      <c r="E9" s="356">
        <v>4151</v>
      </c>
      <c r="F9" s="356">
        <v>10090</v>
      </c>
      <c r="G9" s="220">
        <v>816</v>
      </c>
    </row>
    <row r="10" spans="1:7" s="69" customFormat="1" ht="15" customHeight="1">
      <c r="A10" s="36"/>
      <c r="B10" s="362" t="s">
        <v>58</v>
      </c>
      <c r="C10" s="356">
        <v>86893</v>
      </c>
      <c r="D10" s="356">
        <v>33904</v>
      </c>
      <c r="E10" s="356">
        <v>10618</v>
      </c>
      <c r="F10" s="356">
        <v>41038</v>
      </c>
      <c r="G10" s="220">
        <v>1333</v>
      </c>
    </row>
    <row r="11" spans="1:7" s="69" customFormat="1" ht="15" customHeight="1">
      <c r="A11" s="36"/>
      <c r="B11" s="362" t="s">
        <v>59</v>
      </c>
      <c r="C11" s="356">
        <v>105114</v>
      </c>
      <c r="D11" s="356">
        <v>52719</v>
      </c>
      <c r="E11" s="356">
        <v>13928</v>
      </c>
      <c r="F11" s="356">
        <v>37021</v>
      </c>
      <c r="G11" s="220">
        <v>1446</v>
      </c>
    </row>
    <row r="12" spans="1:7" s="69" customFormat="1" ht="15" customHeight="1">
      <c r="A12" s="36"/>
      <c r="B12" s="362" t="s">
        <v>60</v>
      </c>
      <c r="C12" s="356">
        <v>63294</v>
      </c>
      <c r="D12" s="356">
        <v>50522</v>
      </c>
      <c r="E12" s="356">
        <v>3933</v>
      </c>
      <c r="F12" s="356">
        <v>8421</v>
      </c>
      <c r="G12" s="220">
        <v>418</v>
      </c>
    </row>
    <row r="13" spans="1:7" s="69" customFormat="1" ht="6" customHeight="1">
      <c r="A13" s="36"/>
      <c r="B13" s="362"/>
      <c r="C13" s="356"/>
      <c r="D13" s="356"/>
      <c r="E13" s="356"/>
      <c r="F13" s="356"/>
      <c r="G13" s="220"/>
    </row>
    <row r="14" spans="1:8" s="69" customFormat="1" ht="15" customHeight="1">
      <c r="A14" s="474">
        <v>2006</v>
      </c>
      <c r="B14" s="475" t="s">
        <v>4</v>
      </c>
      <c r="C14" s="476">
        <v>302006</v>
      </c>
      <c r="D14" s="476">
        <v>158946</v>
      </c>
      <c r="E14" s="476">
        <v>34627</v>
      </c>
      <c r="F14" s="476">
        <v>104230</v>
      </c>
      <c r="G14" s="476">
        <v>4203</v>
      </c>
      <c r="H14" s="62"/>
    </row>
    <row r="15" spans="1:7" s="69" customFormat="1" ht="15" customHeight="1">
      <c r="A15" s="36"/>
      <c r="B15" s="362" t="s">
        <v>61</v>
      </c>
      <c r="C15" s="356">
        <v>47</v>
      </c>
      <c r="D15" s="356">
        <v>27</v>
      </c>
      <c r="E15" s="356">
        <v>0</v>
      </c>
      <c r="F15" s="356">
        <v>19</v>
      </c>
      <c r="G15" s="220">
        <v>1</v>
      </c>
    </row>
    <row r="16" spans="1:7" s="69" customFormat="1" ht="15" customHeight="1">
      <c r="A16" s="36"/>
      <c r="B16" s="362" t="s">
        <v>57</v>
      </c>
      <c r="C16" s="356">
        <v>34672</v>
      </c>
      <c r="D16" s="356">
        <v>19364</v>
      </c>
      <c r="E16" s="356">
        <v>3767</v>
      </c>
      <c r="F16" s="356">
        <v>10931</v>
      </c>
      <c r="G16" s="220">
        <v>610</v>
      </c>
    </row>
    <row r="17" spans="1:7" s="69" customFormat="1" ht="15" customHeight="1">
      <c r="A17" s="36"/>
      <c r="B17" s="362" t="s">
        <v>58</v>
      </c>
      <c r="C17" s="356">
        <v>90739</v>
      </c>
      <c r="D17" s="356">
        <v>32847</v>
      </c>
      <c r="E17" s="356">
        <v>11671</v>
      </c>
      <c r="F17" s="356">
        <v>44884</v>
      </c>
      <c r="G17" s="220">
        <v>1337</v>
      </c>
    </row>
    <row r="18" spans="1:7" s="69" customFormat="1" ht="15" customHeight="1">
      <c r="A18" s="36"/>
      <c r="B18" s="362" t="s">
        <v>59</v>
      </c>
      <c r="C18" s="356">
        <v>108965</v>
      </c>
      <c r="D18" s="356">
        <v>52836</v>
      </c>
      <c r="E18" s="356">
        <v>14843</v>
      </c>
      <c r="F18" s="356">
        <v>39564</v>
      </c>
      <c r="G18" s="220">
        <v>1722</v>
      </c>
    </row>
    <row r="19" spans="1:7" s="69" customFormat="1" ht="15" customHeight="1">
      <c r="A19" s="36"/>
      <c r="B19" s="362" t="s">
        <v>60</v>
      </c>
      <c r="C19" s="356">
        <v>67583</v>
      </c>
      <c r="D19" s="356">
        <v>53872</v>
      </c>
      <c r="E19" s="356">
        <v>4346</v>
      </c>
      <c r="F19" s="356">
        <v>8832</v>
      </c>
      <c r="G19" s="220">
        <v>533</v>
      </c>
    </row>
    <row r="20" spans="1:7" s="69" customFormat="1" ht="6" customHeight="1">
      <c r="A20" s="36"/>
      <c r="B20" s="362"/>
      <c r="C20" s="356"/>
      <c r="D20" s="356"/>
      <c r="E20" s="356"/>
      <c r="F20" s="356"/>
      <c r="G20" s="220"/>
    </row>
    <row r="21" spans="1:8" s="69" customFormat="1" ht="15" customHeight="1">
      <c r="A21" s="474">
        <v>2007</v>
      </c>
      <c r="B21" s="475" t="s">
        <v>4</v>
      </c>
      <c r="C21" s="476">
        <v>317041</v>
      </c>
      <c r="D21" s="476">
        <v>166957</v>
      </c>
      <c r="E21" s="476">
        <v>33791</v>
      </c>
      <c r="F21" s="476">
        <v>110988</v>
      </c>
      <c r="G21" s="476">
        <v>5305</v>
      </c>
      <c r="H21" s="62"/>
    </row>
    <row r="22" spans="1:7" s="69" customFormat="1" ht="15" customHeight="1">
      <c r="A22" s="36"/>
      <c r="B22" s="362" t="s">
        <v>61</v>
      </c>
      <c r="C22" s="356">
        <v>97</v>
      </c>
      <c r="D22" s="356">
        <v>20</v>
      </c>
      <c r="E22" s="356">
        <v>4</v>
      </c>
      <c r="F22" s="356">
        <v>62</v>
      </c>
      <c r="G22" s="220">
        <v>11</v>
      </c>
    </row>
    <row r="23" spans="1:7" s="69" customFormat="1" ht="15" customHeight="1">
      <c r="A23" s="36"/>
      <c r="B23" s="362" t="s">
        <v>57</v>
      </c>
      <c r="C23" s="356">
        <v>36304</v>
      </c>
      <c r="D23" s="356">
        <v>20576</v>
      </c>
      <c r="E23" s="356">
        <v>3821</v>
      </c>
      <c r="F23" s="356">
        <v>11059</v>
      </c>
      <c r="G23" s="220">
        <v>848</v>
      </c>
    </row>
    <row r="24" spans="1:7" s="69" customFormat="1" ht="15" customHeight="1">
      <c r="A24" s="36"/>
      <c r="B24" s="362" t="s">
        <v>58</v>
      </c>
      <c r="C24" s="356">
        <v>94722</v>
      </c>
      <c r="D24" s="356">
        <v>33545</v>
      </c>
      <c r="E24" s="356">
        <v>11236</v>
      </c>
      <c r="F24" s="356">
        <v>48378</v>
      </c>
      <c r="G24" s="220">
        <v>1563</v>
      </c>
    </row>
    <row r="25" spans="1:7" s="69" customFormat="1" ht="15" customHeight="1">
      <c r="A25" s="36"/>
      <c r="B25" s="362" t="s">
        <v>59</v>
      </c>
      <c r="C25" s="356">
        <v>112987</v>
      </c>
      <c r="D25" s="356">
        <v>54330</v>
      </c>
      <c r="E25" s="356">
        <v>14470</v>
      </c>
      <c r="F25" s="356">
        <v>42061</v>
      </c>
      <c r="G25" s="220">
        <v>2126</v>
      </c>
    </row>
    <row r="26" spans="1:7" s="69" customFormat="1" ht="15" customHeight="1">
      <c r="A26" s="36"/>
      <c r="B26" s="362" t="s">
        <v>60</v>
      </c>
      <c r="C26" s="356">
        <v>72931</v>
      </c>
      <c r="D26" s="356">
        <v>58486</v>
      </c>
      <c r="E26" s="356">
        <v>4260</v>
      </c>
      <c r="F26" s="356">
        <v>9428</v>
      </c>
      <c r="G26" s="220">
        <v>757</v>
      </c>
    </row>
    <row r="27" spans="1:7" s="69" customFormat="1" ht="6" customHeight="1">
      <c r="A27" s="36"/>
      <c r="B27" s="362"/>
      <c r="C27" s="356"/>
      <c r="D27" s="356"/>
      <c r="E27" s="356"/>
      <c r="F27" s="356"/>
      <c r="G27" s="220"/>
    </row>
    <row r="28" spans="1:8" s="69" customFormat="1" ht="15" customHeight="1">
      <c r="A28" s="474">
        <v>2008</v>
      </c>
      <c r="B28" s="475" t="s">
        <v>4</v>
      </c>
      <c r="C28" s="476">
        <v>321493</v>
      </c>
      <c r="D28" s="476">
        <v>167388</v>
      </c>
      <c r="E28" s="476">
        <v>34577</v>
      </c>
      <c r="F28" s="476">
        <v>111875</v>
      </c>
      <c r="G28" s="476">
        <v>7653</v>
      </c>
      <c r="H28" s="62"/>
    </row>
    <row r="29" spans="1:7" s="69" customFormat="1" ht="15" customHeight="1">
      <c r="A29" s="36"/>
      <c r="B29" s="362" t="s">
        <v>61</v>
      </c>
      <c r="C29" s="356">
        <v>86</v>
      </c>
      <c r="D29" s="356">
        <v>22</v>
      </c>
      <c r="E29" s="356">
        <v>0</v>
      </c>
      <c r="F29" s="356">
        <v>14</v>
      </c>
      <c r="G29" s="356">
        <v>50</v>
      </c>
    </row>
    <row r="30" spans="1:7" s="69" customFormat="1" ht="15" customHeight="1">
      <c r="A30" s="36"/>
      <c r="B30" s="362" t="s">
        <v>57</v>
      </c>
      <c r="C30" s="356">
        <v>33702</v>
      </c>
      <c r="D30" s="356">
        <v>19147</v>
      </c>
      <c r="E30" s="356">
        <v>3317</v>
      </c>
      <c r="F30" s="356">
        <v>9994</v>
      </c>
      <c r="G30" s="356">
        <v>1244</v>
      </c>
    </row>
    <row r="31" spans="1:7" s="69" customFormat="1" ht="15" customHeight="1">
      <c r="A31" s="36"/>
      <c r="B31" s="362" t="s">
        <v>58</v>
      </c>
      <c r="C31" s="356">
        <v>96004</v>
      </c>
      <c r="D31" s="356">
        <v>32560</v>
      </c>
      <c r="E31" s="356">
        <v>11839</v>
      </c>
      <c r="F31" s="356">
        <v>49222</v>
      </c>
      <c r="G31" s="356">
        <v>2383</v>
      </c>
    </row>
    <row r="32" spans="1:7" s="69" customFormat="1" ht="15" customHeight="1">
      <c r="A32" s="36"/>
      <c r="B32" s="362" t="s">
        <v>59</v>
      </c>
      <c r="C32" s="356">
        <v>114537</v>
      </c>
      <c r="D32" s="356">
        <v>54051</v>
      </c>
      <c r="E32" s="356">
        <v>14911</v>
      </c>
      <c r="F32" s="356">
        <v>42707</v>
      </c>
      <c r="G32" s="356">
        <v>2868</v>
      </c>
    </row>
    <row r="33" spans="1:7" s="69" customFormat="1" ht="15" customHeight="1">
      <c r="A33" s="36"/>
      <c r="B33" s="362" t="s">
        <v>60</v>
      </c>
      <c r="C33" s="356">
        <v>77164</v>
      </c>
      <c r="D33" s="356">
        <v>61608</v>
      </c>
      <c r="E33" s="356">
        <v>4510</v>
      </c>
      <c r="F33" s="356">
        <v>9938</v>
      </c>
      <c r="G33" s="356">
        <v>1108</v>
      </c>
    </row>
    <row r="34" spans="1:7" s="69" customFormat="1" ht="6" customHeight="1">
      <c r="A34" s="36"/>
      <c r="B34" s="362"/>
      <c r="C34" s="356"/>
      <c r="D34" s="356"/>
      <c r="E34" s="356"/>
      <c r="F34" s="356"/>
      <c r="G34" s="356"/>
    </row>
    <row r="35" spans="1:7" s="69" customFormat="1" ht="15" customHeight="1">
      <c r="A35" s="474">
        <v>2009</v>
      </c>
      <c r="B35" s="475" t="s">
        <v>4</v>
      </c>
      <c r="C35" s="476">
        <v>340817</v>
      </c>
      <c r="D35" s="476">
        <v>181575</v>
      </c>
      <c r="E35" s="476">
        <v>35553</v>
      </c>
      <c r="F35" s="476">
        <v>116719</v>
      </c>
      <c r="G35" s="476">
        <v>6970</v>
      </c>
    </row>
    <row r="36" spans="1:7" s="69" customFormat="1" ht="15" customHeight="1">
      <c r="A36" s="36"/>
      <c r="B36" s="362" t="s">
        <v>61</v>
      </c>
      <c r="C36" s="220">
        <v>174</v>
      </c>
      <c r="D36" s="356">
        <v>48</v>
      </c>
      <c r="E36" s="356">
        <v>4</v>
      </c>
      <c r="F36" s="356">
        <v>89</v>
      </c>
      <c r="G36" s="356">
        <v>33</v>
      </c>
    </row>
    <row r="37" spans="1:7" s="69" customFormat="1" ht="15" customHeight="1">
      <c r="A37" s="36"/>
      <c r="B37" s="362" t="s">
        <v>57</v>
      </c>
      <c r="C37" s="220">
        <v>27921</v>
      </c>
      <c r="D37" s="356">
        <v>18162</v>
      </c>
      <c r="E37" s="356">
        <v>2141</v>
      </c>
      <c r="F37" s="356">
        <v>6703</v>
      </c>
      <c r="G37" s="356">
        <v>915</v>
      </c>
    </row>
    <row r="38" spans="1:7" s="69" customFormat="1" ht="15" customHeight="1">
      <c r="A38" s="36"/>
      <c r="B38" s="362" t="s">
        <v>58</v>
      </c>
      <c r="C38" s="220">
        <v>99406</v>
      </c>
      <c r="D38" s="356">
        <v>34011</v>
      </c>
      <c r="E38" s="356">
        <v>12022</v>
      </c>
      <c r="F38" s="356">
        <v>51646</v>
      </c>
      <c r="G38" s="356">
        <v>1727</v>
      </c>
    </row>
    <row r="39" spans="1:7" s="69" customFormat="1" ht="15" customHeight="1">
      <c r="A39" s="36"/>
      <c r="B39" s="362" t="s">
        <v>59</v>
      </c>
      <c r="C39" s="220">
        <v>123466</v>
      </c>
      <c r="D39" s="356">
        <v>57784</v>
      </c>
      <c r="E39" s="356">
        <v>16125</v>
      </c>
      <c r="F39" s="356">
        <v>46554</v>
      </c>
      <c r="G39" s="356">
        <v>3003</v>
      </c>
    </row>
    <row r="40" spans="1:7" s="69" customFormat="1" ht="15" customHeight="1">
      <c r="A40" s="36"/>
      <c r="B40" s="362" t="s">
        <v>60</v>
      </c>
      <c r="C40" s="220">
        <v>89850</v>
      </c>
      <c r="D40" s="356">
        <v>71570</v>
      </c>
      <c r="E40" s="356">
        <v>5261</v>
      </c>
      <c r="F40" s="356">
        <v>11727</v>
      </c>
      <c r="G40" s="356">
        <v>1292</v>
      </c>
    </row>
    <row r="41" spans="1:7" s="69" customFormat="1" ht="6" customHeight="1">
      <c r="A41" s="36"/>
      <c r="B41" s="362"/>
      <c r="C41" s="220"/>
      <c r="D41" s="356"/>
      <c r="E41" s="356"/>
      <c r="F41" s="356"/>
      <c r="G41" s="356"/>
    </row>
    <row r="42" spans="1:7" s="69" customFormat="1" ht="15" customHeight="1">
      <c r="A42" s="474">
        <v>2010</v>
      </c>
      <c r="B42" s="475" t="s">
        <v>4</v>
      </c>
      <c r="C42" s="476">
        <v>345335</v>
      </c>
      <c r="D42" s="476">
        <v>183122</v>
      </c>
      <c r="E42" s="476">
        <v>34348</v>
      </c>
      <c r="F42" s="476">
        <v>119340</v>
      </c>
      <c r="G42" s="476">
        <v>8525</v>
      </c>
    </row>
    <row r="43" spans="1:7" ht="15" customHeight="1">
      <c r="A43" s="36"/>
      <c r="B43" s="362" t="s">
        <v>61</v>
      </c>
      <c r="C43" s="220">
        <v>381</v>
      </c>
      <c r="D43" s="356">
        <v>153</v>
      </c>
      <c r="E43" s="356">
        <v>0</v>
      </c>
      <c r="F43" s="356">
        <v>111</v>
      </c>
      <c r="G43" s="356">
        <v>117</v>
      </c>
    </row>
    <row r="44" spans="1:8" ht="15" customHeight="1">
      <c r="A44" s="36"/>
      <c r="B44" s="362" t="s">
        <v>57</v>
      </c>
      <c r="C44" s="220">
        <v>17150</v>
      </c>
      <c r="D44" s="356">
        <v>12127</v>
      </c>
      <c r="E44" s="356">
        <v>987</v>
      </c>
      <c r="F44" s="356">
        <v>3121</v>
      </c>
      <c r="G44" s="356">
        <v>915</v>
      </c>
      <c r="H44" s="52"/>
    </row>
    <row r="45" spans="1:8" ht="15" customHeight="1">
      <c r="A45" s="36"/>
      <c r="B45" s="362" t="s">
        <v>58</v>
      </c>
      <c r="C45" s="220">
        <v>99318</v>
      </c>
      <c r="D45" s="356">
        <v>31945</v>
      </c>
      <c r="E45" s="356">
        <v>11696</v>
      </c>
      <c r="F45" s="356">
        <v>53794</v>
      </c>
      <c r="G45" s="356">
        <v>1883</v>
      </c>
      <c r="H45" s="52"/>
    </row>
    <row r="46" spans="1:8" ht="15" customHeight="1">
      <c r="A46" s="36"/>
      <c r="B46" s="362" t="s">
        <v>59</v>
      </c>
      <c r="C46" s="220">
        <v>130291</v>
      </c>
      <c r="D46" s="356">
        <v>60789</v>
      </c>
      <c r="E46" s="356">
        <v>16209</v>
      </c>
      <c r="F46" s="356">
        <v>49368</v>
      </c>
      <c r="G46" s="356">
        <v>3925</v>
      </c>
      <c r="H46" s="52"/>
    </row>
    <row r="47" spans="1:8" ht="15" customHeight="1">
      <c r="A47" s="36"/>
      <c r="B47" s="362" t="s">
        <v>60</v>
      </c>
      <c r="C47" s="220">
        <v>98195</v>
      </c>
      <c r="D47" s="356">
        <v>78108</v>
      </c>
      <c r="E47" s="356">
        <v>5456</v>
      </c>
      <c r="F47" s="356">
        <v>12946</v>
      </c>
      <c r="G47" s="356">
        <v>1685</v>
      </c>
      <c r="H47" s="52"/>
    </row>
    <row r="48" spans="1:8" ht="6" customHeight="1">
      <c r="A48" s="36"/>
      <c r="B48" s="362"/>
      <c r="C48" s="220"/>
      <c r="D48" s="356"/>
      <c r="E48" s="356"/>
      <c r="F48" s="356"/>
      <c r="G48" s="356"/>
      <c r="H48" s="52"/>
    </row>
    <row r="49" spans="1:8" ht="15" customHeight="1">
      <c r="A49" s="474">
        <v>2011</v>
      </c>
      <c r="B49" s="475" t="s">
        <v>4</v>
      </c>
      <c r="C49" s="476">
        <v>357418</v>
      </c>
      <c r="D49" s="476">
        <v>190879</v>
      </c>
      <c r="E49" s="476">
        <v>35591</v>
      </c>
      <c r="F49" s="476">
        <v>120339</v>
      </c>
      <c r="G49" s="476">
        <v>10609</v>
      </c>
      <c r="H49" s="52"/>
    </row>
    <row r="50" spans="1:9" ht="15" customHeight="1">
      <c r="A50" s="36"/>
      <c r="B50" s="362" t="s">
        <v>61</v>
      </c>
      <c r="C50" s="220">
        <v>23</v>
      </c>
      <c r="D50" s="357">
        <v>11</v>
      </c>
      <c r="E50" s="357">
        <v>0</v>
      </c>
      <c r="F50" s="357">
        <v>7</v>
      </c>
      <c r="G50" s="357">
        <v>5</v>
      </c>
      <c r="H50" s="72"/>
      <c r="I50" s="72"/>
    </row>
    <row r="51" spans="1:9" ht="15" customHeight="1">
      <c r="A51" s="36"/>
      <c r="B51" s="362" t="s">
        <v>57</v>
      </c>
      <c r="C51" s="220">
        <v>14061</v>
      </c>
      <c r="D51" s="357">
        <v>10462</v>
      </c>
      <c r="E51" s="357">
        <v>393</v>
      </c>
      <c r="F51" s="357">
        <v>2106</v>
      </c>
      <c r="G51" s="357">
        <v>1100</v>
      </c>
      <c r="H51" s="73"/>
      <c r="I51" s="74"/>
    </row>
    <row r="52" spans="1:8" ht="15" customHeight="1">
      <c r="A52" s="36"/>
      <c r="B52" s="362" t="s">
        <v>58</v>
      </c>
      <c r="C52" s="220">
        <v>99231</v>
      </c>
      <c r="D52" s="357">
        <v>32831</v>
      </c>
      <c r="E52" s="357">
        <v>11514</v>
      </c>
      <c r="F52" s="357">
        <v>52626</v>
      </c>
      <c r="G52" s="357">
        <v>2260</v>
      </c>
      <c r="H52" s="52"/>
    </row>
    <row r="53" spans="1:8" ht="15" customHeight="1">
      <c r="A53" s="71"/>
      <c r="B53" s="362" t="s">
        <v>59</v>
      </c>
      <c r="C53" s="220">
        <v>137090</v>
      </c>
      <c r="D53" s="357">
        <v>63500</v>
      </c>
      <c r="E53" s="357">
        <v>17525</v>
      </c>
      <c r="F53" s="357">
        <v>50969</v>
      </c>
      <c r="G53" s="357">
        <v>5096</v>
      </c>
      <c r="H53" s="52"/>
    </row>
    <row r="54" spans="1:8" ht="15" customHeight="1">
      <c r="A54" s="71"/>
      <c r="B54" s="362" t="s">
        <v>60</v>
      </c>
      <c r="C54" s="220">
        <v>107013</v>
      </c>
      <c r="D54" s="357">
        <v>84075</v>
      </c>
      <c r="E54" s="357">
        <v>6159</v>
      </c>
      <c r="F54" s="357">
        <v>14631</v>
      </c>
      <c r="G54" s="357">
        <v>2148</v>
      </c>
      <c r="H54" s="52"/>
    </row>
    <row r="55" spans="1:8" ht="15" customHeight="1">
      <c r="A55" s="474">
        <v>2012</v>
      </c>
      <c r="B55" s="475" t="s">
        <v>4</v>
      </c>
      <c r="C55" s="476">
        <v>362732</v>
      </c>
      <c r="D55" s="476">
        <v>192917</v>
      </c>
      <c r="E55" s="476">
        <v>37390</v>
      </c>
      <c r="F55" s="476">
        <v>119542</v>
      </c>
      <c r="G55" s="476">
        <v>12883</v>
      </c>
      <c r="H55" s="52"/>
    </row>
    <row r="56" spans="1:9" ht="15" customHeight="1">
      <c r="A56" s="36"/>
      <c r="B56" s="362" t="s">
        <v>61</v>
      </c>
      <c r="C56" s="220">
        <v>93</v>
      </c>
      <c r="D56" s="357">
        <v>63</v>
      </c>
      <c r="E56" s="357">
        <v>0</v>
      </c>
      <c r="F56" s="357">
        <v>5</v>
      </c>
      <c r="G56" s="357">
        <v>25</v>
      </c>
      <c r="H56" s="72"/>
      <c r="I56" s="72"/>
    </row>
    <row r="57" spans="1:9" ht="15" customHeight="1">
      <c r="A57" s="36"/>
      <c r="B57" s="362" t="s">
        <v>57</v>
      </c>
      <c r="C57" s="220">
        <v>10745</v>
      </c>
      <c r="D57" s="357">
        <v>8221</v>
      </c>
      <c r="E57" s="357">
        <v>166</v>
      </c>
      <c r="F57" s="357">
        <v>1406</v>
      </c>
      <c r="G57" s="357">
        <v>952</v>
      </c>
      <c r="H57" s="73"/>
      <c r="I57" s="74"/>
    </row>
    <row r="58" spans="1:8" ht="15" customHeight="1">
      <c r="A58" s="36"/>
      <c r="B58" s="362" t="s">
        <v>58</v>
      </c>
      <c r="C58" s="220">
        <v>95589</v>
      </c>
      <c r="D58" s="357">
        <v>31055</v>
      </c>
      <c r="E58" s="357">
        <v>11411</v>
      </c>
      <c r="F58" s="357">
        <v>50295</v>
      </c>
      <c r="G58" s="357">
        <v>2828</v>
      </c>
      <c r="H58" s="52"/>
    </row>
    <row r="59" spans="1:8" ht="15" customHeight="1">
      <c r="A59" s="71"/>
      <c r="B59" s="362" t="s">
        <v>59</v>
      </c>
      <c r="C59" s="220">
        <v>141218</v>
      </c>
      <c r="D59" s="357">
        <v>64201</v>
      </c>
      <c r="E59" s="357">
        <v>19117</v>
      </c>
      <c r="F59" s="357">
        <v>51680</v>
      </c>
      <c r="G59" s="357">
        <v>6220</v>
      </c>
      <c r="H59" s="52"/>
    </row>
    <row r="60" spans="1:8" ht="15" customHeight="1">
      <c r="A60" s="71"/>
      <c r="B60" s="362" t="s">
        <v>60</v>
      </c>
      <c r="C60" s="220">
        <v>115087</v>
      </c>
      <c r="D60" s="357">
        <v>89377</v>
      </c>
      <c r="E60" s="357">
        <v>6696</v>
      </c>
      <c r="F60" s="357">
        <v>16156</v>
      </c>
      <c r="G60" s="357">
        <v>2858</v>
      </c>
      <c r="H60" s="52"/>
    </row>
    <row r="61" spans="1:8" ht="15" customHeight="1">
      <c r="A61" s="474">
        <v>2013</v>
      </c>
      <c r="B61" s="475" t="s">
        <v>4</v>
      </c>
      <c r="C61" s="476">
        <v>367282</v>
      </c>
      <c r="D61" s="476">
        <v>194794</v>
      </c>
      <c r="E61" s="476">
        <v>37895</v>
      </c>
      <c r="F61" s="476">
        <v>119964</v>
      </c>
      <c r="G61" s="476">
        <v>14629</v>
      </c>
      <c r="H61" s="52"/>
    </row>
    <row r="62" spans="1:8" ht="15" customHeight="1">
      <c r="A62" s="36"/>
      <c r="B62" s="362" t="s">
        <v>61</v>
      </c>
      <c r="C62" s="220">
        <v>16</v>
      </c>
      <c r="D62" s="357">
        <v>9</v>
      </c>
      <c r="E62" s="357">
        <v>0</v>
      </c>
      <c r="F62" s="357">
        <v>4</v>
      </c>
      <c r="G62" s="357">
        <v>3</v>
      </c>
      <c r="H62" s="52"/>
    </row>
    <row r="63" spans="1:8" ht="15" customHeight="1">
      <c r="A63" s="36"/>
      <c r="B63" s="362" t="s">
        <v>57</v>
      </c>
      <c r="C63" s="220">
        <v>9005</v>
      </c>
      <c r="D63" s="357">
        <v>7021</v>
      </c>
      <c r="E63" s="357">
        <v>86</v>
      </c>
      <c r="F63" s="357">
        <v>899</v>
      </c>
      <c r="G63" s="357">
        <v>999</v>
      </c>
      <c r="H63" s="52"/>
    </row>
    <row r="64" spans="1:8" ht="15" customHeight="1">
      <c r="A64" s="36"/>
      <c r="B64" s="362" t="s">
        <v>58</v>
      </c>
      <c r="C64" s="220">
        <v>91240</v>
      </c>
      <c r="D64" s="357">
        <v>28714</v>
      </c>
      <c r="E64" s="357">
        <v>10810</v>
      </c>
      <c r="F64" s="357">
        <v>48793</v>
      </c>
      <c r="G64" s="357">
        <v>2923</v>
      </c>
      <c r="H64" s="52"/>
    </row>
    <row r="65" spans="1:8" ht="15" customHeight="1">
      <c r="A65" s="71"/>
      <c r="B65" s="362" t="s">
        <v>59</v>
      </c>
      <c r="C65" s="220">
        <v>145831</v>
      </c>
      <c r="D65" s="357">
        <v>65207</v>
      </c>
      <c r="E65" s="357">
        <v>19817</v>
      </c>
      <c r="F65" s="357">
        <v>53736</v>
      </c>
      <c r="G65" s="357">
        <v>7071</v>
      </c>
      <c r="H65" s="52"/>
    </row>
    <row r="66" spans="1:8" ht="15" customHeight="1">
      <c r="A66" s="71"/>
      <c r="B66" s="362" t="s">
        <v>60</v>
      </c>
      <c r="C66" s="220">
        <v>121190</v>
      </c>
      <c r="D66" s="357">
        <v>93843</v>
      </c>
      <c r="E66" s="357">
        <v>7182</v>
      </c>
      <c r="F66" s="357">
        <v>16532</v>
      </c>
      <c r="G66" s="357">
        <v>3633</v>
      </c>
      <c r="H66" s="52"/>
    </row>
    <row r="67" spans="1:8" ht="15" customHeight="1">
      <c r="A67" s="474">
        <v>2014</v>
      </c>
      <c r="B67" s="475" t="s">
        <v>4</v>
      </c>
      <c r="C67" s="476">
        <f>SUM(C68:C72)</f>
        <v>383386</v>
      </c>
      <c r="D67" s="476">
        <f>SUM(D68:D72)</f>
        <v>204319</v>
      </c>
      <c r="E67" s="476">
        <f>SUM(E68:E72)</f>
        <v>41031</v>
      </c>
      <c r="F67" s="476">
        <f>SUM(F68:F72)</f>
        <v>121443</v>
      </c>
      <c r="G67" s="476">
        <f>SUM(G68:G72)</f>
        <v>16593</v>
      </c>
      <c r="H67" s="52"/>
    </row>
    <row r="68" spans="1:7" ht="14.25">
      <c r="A68" s="36"/>
      <c r="B68" s="362" t="s">
        <v>61</v>
      </c>
      <c r="C68" s="220">
        <f>SUM(D68:G68)</f>
        <v>11</v>
      </c>
      <c r="D68" s="357">
        <v>6</v>
      </c>
      <c r="E68" s="357">
        <v>0</v>
      </c>
      <c r="F68" s="357">
        <v>5</v>
      </c>
      <c r="G68" s="357">
        <v>0</v>
      </c>
    </row>
    <row r="69" spans="1:7" ht="15" customHeight="1">
      <c r="A69" s="36"/>
      <c r="B69" s="362" t="s">
        <v>57</v>
      </c>
      <c r="C69" s="220">
        <f>SUM(D69:G69)</f>
        <v>7964</v>
      </c>
      <c r="D69" s="357">
        <v>6171</v>
      </c>
      <c r="E69" s="357">
        <v>77</v>
      </c>
      <c r="F69" s="357">
        <v>787</v>
      </c>
      <c r="G69" s="357">
        <v>929</v>
      </c>
    </row>
    <row r="70" spans="1:7" ht="15" customHeight="1">
      <c r="A70" s="36"/>
      <c r="B70" s="362" t="s">
        <v>58</v>
      </c>
      <c r="C70" s="220">
        <f>SUM(D70:G70)</f>
        <v>90384</v>
      </c>
      <c r="D70" s="357">
        <v>28851</v>
      </c>
      <c r="E70" s="357">
        <v>11452</v>
      </c>
      <c r="F70" s="357">
        <v>47199</v>
      </c>
      <c r="G70" s="357">
        <v>2882</v>
      </c>
    </row>
    <row r="71" spans="1:7" ht="14.25">
      <c r="A71" s="71"/>
      <c r="B71" s="362" t="s">
        <v>59</v>
      </c>
      <c r="C71" s="220">
        <f>SUM(D71:G71)</f>
        <v>150533</v>
      </c>
      <c r="D71" s="357">
        <v>66920</v>
      </c>
      <c r="E71" s="357">
        <v>21197</v>
      </c>
      <c r="F71" s="357">
        <v>54349</v>
      </c>
      <c r="G71" s="357">
        <v>8067</v>
      </c>
    </row>
    <row r="72" spans="1:7" ht="14.25">
      <c r="A72" s="71"/>
      <c r="B72" s="362" t="s">
        <v>60</v>
      </c>
      <c r="C72" s="220">
        <f>SUM(D72:G72)</f>
        <v>134494</v>
      </c>
      <c r="D72" s="357">
        <v>102371</v>
      </c>
      <c r="E72" s="357">
        <v>8305</v>
      </c>
      <c r="F72" s="357">
        <v>19103</v>
      </c>
      <c r="G72" s="357">
        <v>4715</v>
      </c>
    </row>
    <row r="73" spans="1:7" ht="14.25">
      <c r="A73" s="474">
        <v>2015</v>
      </c>
      <c r="B73" s="475" t="s">
        <v>4</v>
      </c>
      <c r="C73" s="476">
        <f>SUM(C74:C78)</f>
        <v>388004</v>
      </c>
      <c r="D73" s="476">
        <f>SUM(D74:D78)</f>
        <v>208964</v>
      </c>
      <c r="E73" s="476">
        <f>SUM(E74:E78)</f>
        <v>41712</v>
      </c>
      <c r="F73" s="476">
        <f>SUM(F74:F78)</f>
        <v>119514</v>
      </c>
      <c r="G73" s="476">
        <f>SUM(G74:G78)</f>
        <v>17814</v>
      </c>
    </row>
    <row r="74" spans="1:7" ht="14.25">
      <c r="A74" s="36"/>
      <c r="B74" s="362" t="s">
        <v>61</v>
      </c>
      <c r="C74" s="220">
        <f>SUM(D74:G74)</f>
        <v>12</v>
      </c>
      <c r="D74" s="357">
        <v>5</v>
      </c>
      <c r="E74" s="357">
        <v>0</v>
      </c>
      <c r="F74" s="357">
        <v>5</v>
      </c>
      <c r="G74" s="357">
        <v>2</v>
      </c>
    </row>
    <row r="75" spans="1:7" ht="14.25">
      <c r="A75" s="36"/>
      <c r="B75" s="362" t="s">
        <v>57</v>
      </c>
      <c r="C75" s="220">
        <f>SUM(D75:G75)</f>
        <v>6571</v>
      </c>
      <c r="D75" s="357">
        <v>5002</v>
      </c>
      <c r="E75" s="357">
        <v>50</v>
      </c>
      <c r="F75" s="357">
        <v>585</v>
      </c>
      <c r="G75" s="357">
        <v>934</v>
      </c>
    </row>
    <row r="76" spans="1:7" ht="14.25">
      <c r="A76" s="36"/>
      <c r="B76" s="362" t="s">
        <v>58</v>
      </c>
      <c r="C76" s="220">
        <f>SUM(D76:G76)</f>
        <v>85331</v>
      </c>
      <c r="D76" s="357">
        <v>28561</v>
      </c>
      <c r="E76" s="357">
        <v>10836</v>
      </c>
      <c r="F76" s="357">
        <v>43130</v>
      </c>
      <c r="G76" s="357">
        <v>2804</v>
      </c>
    </row>
    <row r="77" spans="1:7" ht="14.25">
      <c r="A77" s="71"/>
      <c r="B77" s="362" t="s">
        <v>59</v>
      </c>
      <c r="C77" s="220">
        <f>SUM(D77:G77)</f>
        <v>154012</v>
      </c>
      <c r="D77" s="357">
        <v>67584</v>
      </c>
      <c r="E77" s="357">
        <v>21688</v>
      </c>
      <c r="F77" s="357">
        <v>56079</v>
      </c>
      <c r="G77" s="357">
        <v>8661</v>
      </c>
    </row>
    <row r="78" spans="1:7" ht="14.25">
      <c r="A78" s="71"/>
      <c r="B78" s="362" t="s">
        <v>60</v>
      </c>
      <c r="C78" s="220">
        <f>SUM(D78:G78)</f>
        <v>142078</v>
      </c>
      <c r="D78" s="357">
        <v>107812</v>
      </c>
      <c r="E78" s="357">
        <v>9138</v>
      </c>
      <c r="F78" s="357">
        <v>19715</v>
      </c>
      <c r="G78" s="357">
        <v>5413</v>
      </c>
    </row>
    <row r="79" spans="1:7" ht="6" customHeight="1">
      <c r="A79" s="464"/>
      <c r="B79" s="477"/>
      <c r="C79" s="464"/>
      <c r="D79" s="464"/>
      <c r="E79" s="464"/>
      <c r="F79" s="464"/>
      <c r="G79" s="464"/>
    </row>
    <row r="80" ht="14.25">
      <c r="A80" s="58" t="s">
        <v>77</v>
      </c>
    </row>
  </sheetData>
  <sheetProtection/>
  <mergeCells count="6">
    <mergeCell ref="B3:B5"/>
    <mergeCell ref="A3:A5"/>
    <mergeCell ref="A1:G1"/>
    <mergeCell ref="C3:G3"/>
    <mergeCell ref="C4:C5"/>
    <mergeCell ref="D4:G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3" fitToWidth="1" horizontalDpi="600" verticalDpi="600" orientation="landscape" paperSize="9" scale="88" r:id="rId2"/>
  <headerFooter>
    <oddHeader>&amp;C&amp;"-,Negrito"&amp;14&amp;K04-049PRINCIPAIS RESULTADOS - CENSO DA EDUCAÇÃO SUPERIOR</oddHeader>
    <oddFooter>&amp;C&amp;G&amp;RTabela 3.5</oddFooter>
  </headerFooter>
  <rowBreaks count="1" manualBreakCount="1">
    <brk id="34" max="6" man="1"/>
  </rowBreaks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46"/>
  <sheetViews>
    <sheetView showGridLines="0" workbookViewId="0" topLeftCell="A1">
      <selection activeCell="A1" sqref="A1:H1"/>
    </sheetView>
  </sheetViews>
  <sheetFormatPr defaultColWidth="9.140625" defaultRowHeight="15"/>
  <cols>
    <col min="1" max="1" width="9.140625" style="52" customWidth="1"/>
    <col min="2" max="2" width="19.140625" style="52" customWidth="1"/>
    <col min="3" max="3" width="10.8515625" style="52" customWidth="1"/>
    <col min="4" max="4" width="10.140625" style="52" customWidth="1"/>
    <col min="5" max="5" width="10.28125" style="52" customWidth="1"/>
    <col min="6" max="6" width="12.8515625" style="52" customWidth="1"/>
    <col min="7" max="7" width="9.28125" style="52" customWidth="1"/>
    <col min="8" max="8" width="10.00390625" style="52" customWidth="1"/>
    <col min="9" max="16384" width="9.140625" style="52" customWidth="1"/>
  </cols>
  <sheetData>
    <row r="1" spans="1:8" ht="34.5" customHeight="1">
      <c r="A1" s="652" t="s">
        <v>216</v>
      </c>
      <c r="B1" s="652"/>
      <c r="C1" s="652"/>
      <c r="D1" s="652"/>
      <c r="E1" s="652"/>
      <c r="F1" s="652"/>
      <c r="G1" s="652"/>
      <c r="H1" s="652"/>
    </row>
    <row r="2" ht="6" customHeight="1"/>
    <row r="3" spans="1:8" ht="19.5" customHeight="1">
      <c r="A3" s="653" t="s">
        <v>53</v>
      </c>
      <c r="B3" s="648" t="s">
        <v>54</v>
      </c>
      <c r="C3" s="627" t="s">
        <v>62</v>
      </c>
      <c r="D3" s="627"/>
      <c r="E3" s="627"/>
      <c r="F3" s="627"/>
      <c r="G3" s="627"/>
      <c r="H3" s="628"/>
    </row>
    <row r="4" spans="1:8" s="62" customFormat="1" ht="19.5" customHeight="1">
      <c r="A4" s="654"/>
      <c r="B4" s="649"/>
      <c r="C4" s="631" t="s">
        <v>4</v>
      </c>
      <c r="D4" s="627" t="s">
        <v>101</v>
      </c>
      <c r="E4" s="627"/>
      <c r="F4" s="627"/>
      <c r="G4" s="627"/>
      <c r="H4" s="628"/>
    </row>
    <row r="5" spans="1:8" s="62" customFormat="1" ht="24.75" customHeight="1">
      <c r="A5" s="655"/>
      <c r="B5" s="650"/>
      <c r="C5" s="632"/>
      <c r="D5" s="64" t="s">
        <v>56</v>
      </c>
      <c r="E5" s="65" t="s">
        <v>57</v>
      </c>
      <c r="F5" s="65" t="s">
        <v>58</v>
      </c>
      <c r="G5" s="65" t="s">
        <v>59</v>
      </c>
      <c r="H5" s="66" t="s">
        <v>60</v>
      </c>
    </row>
    <row r="6" spans="1:8" s="62" customFormat="1" ht="6" customHeight="1">
      <c r="A6" s="36"/>
      <c r="B6" s="36"/>
      <c r="C6" s="49"/>
      <c r="D6" s="36"/>
      <c r="E6" s="49"/>
      <c r="F6" s="49"/>
      <c r="G6" s="49"/>
      <c r="H6" s="49"/>
    </row>
    <row r="7" spans="1:8" s="62" customFormat="1" ht="15" customHeight="1">
      <c r="A7" s="433">
        <v>2009</v>
      </c>
      <c r="B7" s="434" t="s">
        <v>4</v>
      </c>
      <c r="C7" s="424">
        <v>698700</v>
      </c>
      <c r="D7" s="424">
        <v>311</v>
      </c>
      <c r="E7" s="424">
        <v>55214</v>
      </c>
      <c r="F7" s="424">
        <v>170598</v>
      </c>
      <c r="G7" s="424">
        <v>253756</v>
      </c>
      <c r="H7" s="424">
        <v>218821</v>
      </c>
    </row>
    <row r="8" spans="1:8" s="62" customFormat="1" ht="15" customHeight="1">
      <c r="A8" s="87"/>
      <c r="B8" s="355" t="s">
        <v>2</v>
      </c>
      <c r="C8" s="350">
        <v>469667</v>
      </c>
      <c r="D8" s="350">
        <v>172</v>
      </c>
      <c r="E8" s="350">
        <v>34806</v>
      </c>
      <c r="F8" s="350">
        <v>111110</v>
      </c>
      <c r="G8" s="350">
        <v>172384</v>
      </c>
      <c r="H8" s="350">
        <v>151195</v>
      </c>
    </row>
    <row r="9" spans="1:8" s="62" customFormat="1" ht="15" customHeight="1">
      <c r="A9" s="87"/>
      <c r="B9" s="355" t="s">
        <v>0</v>
      </c>
      <c r="C9" s="350">
        <v>124865</v>
      </c>
      <c r="D9" s="350">
        <v>77</v>
      </c>
      <c r="E9" s="350">
        <v>9150</v>
      </c>
      <c r="F9" s="350">
        <v>28082</v>
      </c>
      <c r="G9" s="350">
        <v>46537</v>
      </c>
      <c r="H9" s="350">
        <v>41019</v>
      </c>
    </row>
    <row r="10" spans="1:8" s="62" customFormat="1" ht="15" customHeight="1">
      <c r="A10" s="87"/>
      <c r="B10" s="355" t="s">
        <v>5</v>
      </c>
      <c r="C10" s="350">
        <v>68232</v>
      </c>
      <c r="D10" s="350">
        <v>44</v>
      </c>
      <c r="E10" s="350">
        <v>8798</v>
      </c>
      <c r="F10" s="350">
        <v>26336</v>
      </c>
      <c r="G10" s="350">
        <v>24703</v>
      </c>
      <c r="H10" s="350">
        <v>8351</v>
      </c>
    </row>
    <row r="11" spans="1:8" s="62" customFormat="1" ht="15" customHeight="1">
      <c r="A11" s="87"/>
      <c r="B11" s="355" t="s">
        <v>122</v>
      </c>
      <c r="C11" s="350">
        <v>31955</v>
      </c>
      <c r="D11" s="350">
        <v>17</v>
      </c>
      <c r="E11" s="350">
        <v>2235</v>
      </c>
      <c r="F11" s="350">
        <v>2951</v>
      </c>
      <c r="G11" s="350">
        <v>8746</v>
      </c>
      <c r="H11" s="350">
        <v>18006</v>
      </c>
    </row>
    <row r="12" spans="1:8" s="62" customFormat="1" ht="15" customHeight="1">
      <c r="A12" s="87"/>
      <c r="B12" s="355" t="s">
        <v>102</v>
      </c>
      <c r="C12" s="350">
        <v>3981</v>
      </c>
      <c r="D12" s="350">
        <v>1</v>
      </c>
      <c r="E12" s="350">
        <v>225</v>
      </c>
      <c r="F12" s="350">
        <v>2119</v>
      </c>
      <c r="G12" s="350">
        <v>1386</v>
      </c>
      <c r="H12" s="350">
        <v>250</v>
      </c>
    </row>
    <row r="13" spans="1:8" s="62" customFormat="1" ht="6" customHeight="1">
      <c r="A13" s="87"/>
      <c r="B13" s="81"/>
      <c r="C13" s="350"/>
      <c r="D13" s="350"/>
      <c r="E13" s="350"/>
      <c r="F13" s="350"/>
      <c r="G13" s="350"/>
      <c r="H13" s="350"/>
    </row>
    <row r="14" spans="1:8" s="62" customFormat="1" ht="15" customHeight="1">
      <c r="A14" s="433">
        <v>2010</v>
      </c>
      <c r="B14" s="434" t="s">
        <v>4</v>
      </c>
      <c r="C14" s="424">
        <v>769101</v>
      </c>
      <c r="D14" s="424">
        <v>517</v>
      </c>
      <c r="E14" s="424">
        <v>39995</v>
      </c>
      <c r="F14" s="424">
        <v>172005</v>
      </c>
      <c r="G14" s="424">
        <v>281192</v>
      </c>
      <c r="H14" s="424">
        <v>275392</v>
      </c>
    </row>
    <row r="15" spans="1:8" s="62" customFormat="1" ht="15" customHeight="1">
      <c r="A15" s="87"/>
      <c r="B15" s="355" t="s">
        <v>2</v>
      </c>
      <c r="C15" s="350">
        <v>528063</v>
      </c>
      <c r="D15" s="350">
        <v>130</v>
      </c>
      <c r="E15" s="350">
        <v>26895</v>
      </c>
      <c r="F15" s="350">
        <v>111615</v>
      </c>
      <c r="G15" s="350">
        <v>192800</v>
      </c>
      <c r="H15" s="350">
        <v>196623</v>
      </c>
    </row>
    <row r="16" spans="1:8" s="62" customFormat="1" ht="15" customHeight="1">
      <c r="A16" s="87"/>
      <c r="B16" s="355" t="s">
        <v>0</v>
      </c>
      <c r="C16" s="350">
        <v>160334</v>
      </c>
      <c r="D16" s="350">
        <v>156</v>
      </c>
      <c r="E16" s="350">
        <v>9257</v>
      </c>
      <c r="F16" s="350">
        <v>29202</v>
      </c>
      <c r="G16" s="350">
        <v>56224</v>
      </c>
      <c r="H16" s="350">
        <v>65495</v>
      </c>
    </row>
    <row r="17" spans="1:8" s="62" customFormat="1" ht="15" customHeight="1">
      <c r="A17" s="87"/>
      <c r="B17" s="355" t="s">
        <v>5</v>
      </c>
      <c r="C17" s="350">
        <v>73582</v>
      </c>
      <c r="D17" s="350">
        <v>231</v>
      </c>
      <c r="E17" s="350">
        <v>3624</v>
      </c>
      <c r="F17" s="350">
        <v>29354</v>
      </c>
      <c r="G17" s="350">
        <v>30436</v>
      </c>
      <c r="H17" s="350">
        <v>9937</v>
      </c>
    </row>
    <row r="18" spans="1:8" s="62" customFormat="1" ht="15" customHeight="1">
      <c r="A18" s="87"/>
      <c r="B18" s="355" t="s">
        <v>74</v>
      </c>
      <c r="C18" s="350">
        <v>7122</v>
      </c>
      <c r="D18" s="350">
        <v>0</v>
      </c>
      <c r="E18" s="350">
        <v>219</v>
      </c>
      <c r="F18" s="350">
        <v>1834</v>
      </c>
      <c r="G18" s="350">
        <v>1732</v>
      </c>
      <c r="H18" s="350">
        <v>3337</v>
      </c>
    </row>
    <row r="19" spans="1:8" s="62" customFormat="1" ht="6" customHeight="1">
      <c r="A19" s="87"/>
      <c r="B19" s="355"/>
      <c r="C19" s="350"/>
      <c r="D19" s="350"/>
      <c r="E19" s="350"/>
      <c r="F19" s="350"/>
      <c r="G19" s="350"/>
      <c r="H19" s="350"/>
    </row>
    <row r="20" spans="1:8" s="62" customFormat="1" ht="15" customHeight="1">
      <c r="A20" s="433">
        <v>2011</v>
      </c>
      <c r="B20" s="434" t="s">
        <v>4</v>
      </c>
      <c r="C20" s="424">
        <v>841182</v>
      </c>
      <c r="D20" s="424">
        <v>45</v>
      </c>
      <c r="E20" s="424">
        <v>32443</v>
      </c>
      <c r="F20" s="424">
        <v>172246</v>
      </c>
      <c r="G20" s="424">
        <v>308476</v>
      </c>
      <c r="H20" s="424">
        <v>327972</v>
      </c>
    </row>
    <row r="21" spans="1:8" ht="15" customHeight="1">
      <c r="A21" s="86"/>
      <c r="B21" s="355" t="s">
        <v>2</v>
      </c>
      <c r="C21" s="350">
        <v>574024</v>
      </c>
      <c r="D21" s="350">
        <v>26</v>
      </c>
      <c r="E21" s="350">
        <v>21427</v>
      </c>
      <c r="F21" s="350">
        <v>111959</v>
      </c>
      <c r="G21" s="350">
        <v>209340</v>
      </c>
      <c r="H21" s="350">
        <v>231272</v>
      </c>
    </row>
    <row r="22" spans="1:8" ht="15" customHeight="1">
      <c r="A22" s="86"/>
      <c r="B22" s="355" t="s">
        <v>0</v>
      </c>
      <c r="C22" s="350">
        <v>172451</v>
      </c>
      <c r="D22" s="350">
        <v>14</v>
      </c>
      <c r="E22" s="350">
        <v>7802</v>
      </c>
      <c r="F22" s="350">
        <v>26500</v>
      </c>
      <c r="G22" s="350">
        <v>59924</v>
      </c>
      <c r="H22" s="350">
        <v>78211</v>
      </c>
    </row>
    <row r="23" spans="1:8" ht="15" customHeight="1">
      <c r="A23" s="86"/>
      <c r="B23" s="355" t="s">
        <v>5</v>
      </c>
      <c r="C23" s="350">
        <v>86469</v>
      </c>
      <c r="D23" s="350">
        <v>4</v>
      </c>
      <c r="E23" s="350">
        <v>2966</v>
      </c>
      <c r="F23" s="350">
        <v>32511</v>
      </c>
      <c r="G23" s="350">
        <v>37351</v>
      </c>
      <c r="H23" s="350">
        <v>13637</v>
      </c>
    </row>
    <row r="24" spans="1:8" ht="15" customHeight="1">
      <c r="A24" s="86"/>
      <c r="B24" s="355" t="s">
        <v>74</v>
      </c>
      <c r="C24" s="350">
        <v>8238</v>
      </c>
      <c r="D24" s="350">
        <v>1</v>
      </c>
      <c r="E24" s="350">
        <v>248</v>
      </c>
      <c r="F24" s="350">
        <v>1276</v>
      </c>
      <c r="G24" s="350">
        <v>1861</v>
      </c>
      <c r="H24" s="350">
        <v>4852</v>
      </c>
    </row>
    <row r="25" spans="1:8" s="62" customFormat="1" ht="15" customHeight="1">
      <c r="A25" s="433">
        <v>2012</v>
      </c>
      <c r="B25" s="434" t="s">
        <v>4</v>
      </c>
      <c r="C25" s="424">
        <v>825163</v>
      </c>
      <c r="D25" s="424">
        <v>125</v>
      </c>
      <c r="E25" s="424">
        <v>24944</v>
      </c>
      <c r="F25" s="424">
        <v>163565</v>
      </c>
      <c r="G25" s="424">
        <v>309901</v>
      </c>
      <c r="H25" s="424">
        <v>326628</v>
      </c>
    </row>
    <row r="26" spans="1:8" ht="15" customHeight="1">
      <c r="A26" s="86"/>
      <c r="B26" s="355" t="s">
        <v>2</v>
      </c>
      <c r="C26" s="350">
        <v>561342</v>
      </c>
      <c r="D26" s="350">
        <v>68</v>
      </c>
      <c r="E26" s="350">
        <v>16218</v>
      </c>
      <c r="F26" s="350">
        <v>103989</v>
      </c>
      <c r="G26" s="350">
        <v>210414</v>
      </c>
      <c r="H26" s="350">
        <v>230653</v>
      </c>
    </row>
    <row r="27" spans="1:8" ht="15" customHeight="1">
      <c r="A27" s="86"/>
      <c r="B27" s="355" t="s">
        <v>0</v>
      </c>
      <c r="C27" s="350">
        <v>165124</v>
      </c>
      <c r="D27" s="350">
        <v>51</v>
      </c>
      <c r="E27" s="350">
        <v>6484</v>
      </c>
      <c r="F27" s="350">
        <v>26933</v>
      </c>
      <c r="G27" s="350">
        <v>57707</v>
      </c>
      <c r="H27" s="350">
        <v>73949</v>
      </c>
    </row>
    <row r="28" spans="1:8" ht="15" customHeight="1">
      <c r="A28" s="86"/>
      <c r="B28" s="355" t="s">
        <v>5</v>
      </c>
      <c r="C28" s="350">
        <v>92025</v>
      </c>
      <c r="D28" s="350">
        <v>6</v>
      </c>
      <c r="E28" s="350">
        <v>2098</v>
      </c>
      <c r="F28" s="350">
        <v>31482</v>
      </c>
      <c r="G28" s="350">
        <v>40392</v>
      </c>
      <c r="H28" s="350">
        <v>18047</v>
      </c>
    </row>
    <row r="29" spans="1:8" ht="15" customHeight="1">
      <c r="A29" s="86"/>
      <c r="B29" s="355" t="s">
        <v>74</v>
      </c>
      <c r="C29" s="350">
        <v>6672</v>
      </c>
      <c r="D29" s="350">
        <v>0</v>
      </c>
      <c r="E29" s="350">
        <v>144</v>
      </c>
      <c r="F29" s="350">
        <v>1161</v>
      </c>
      <c r="G29" s="350">
        <v>1388</v>
      </c>
      <c r="H29" s="350">
        <v>3979</v>
      </c>
    </row>
    <row r="30" spans="1:8" ht="15" customHeight="1">
      <c r="A30" s="433">
        <v>2013</v>
      </c>
      <c r="B30" s="434" t="s">
        <v>4</v>
      </c>
      <c r="C30" s="424">
        <v>835785</v>
      </c>
      <c r="D30" s="424">
        <v>28</v>
      </c>
      <c r="E30" s="424">
        <v>23497</v>
      </c>
      <c r="F30" s="424">
        <v>160470</v>
      </c>
      <c r="G30" s="424">
        <v>317064</v>
      </c>
      <c r="H30" s="424">
        <v>334726</v>
      </c>
    </row>
    <row r="31" spans="1:8" ht="15" customHeight="1">
      <c r="A31" s="86"/>
      <c r="B31" s="355" t="s">
        <v>2</v>
      </c>
      <c r="C31" s="350">
        <v>570744</v>
      </c>
      <c r="D31" s="350">
        <v>16</v>
      </c>
      <c r="E31" s="350">
        <v>15551</v>
      </c>
      <c r="F31" s="350">
        <v>102396</v>
      </c>
      <c r="G31" s="350">
        <v>216220</v>
      </c>
      <c r="H31" s="350">
        <v>236561</v>
      </c>
    </row>
    <row r="32" spans="1:8" ht="15" customHeight="1">
      <c r="A32" s="86"/>
      <c r="B32" s="355" t="s">
        <v>0</v>
      </c>
      <c r="C32" s="350">
        <v>160956</v>
      </c>
      <c r="D32" s="350">
        <v>10</v>
      </c>
      <c r="E32" s="350">
        <v>6188</v>
      </c>
      <c r="F32" s="350">
        <v>24515</v>
      </c>
      <c r="G32" s="350">
        <v>56762</v>
      </c>
      <c r="H32" s="350">
        <v>73481</v>
      </c>
    </row>
    <row r="33" spans="1:8" ht="15" customHeight="1">
      <c r="A33" s="86"/>
      <c r="B33" s="355" t="s">
        <v>5</v>
      </c>
      <c r="C33" s="350">
        <v>94950</v>
      </c>
      <c r="D33" s="350">
        <v>1</v>
      </c>
      <c r="E33" s="350">
        <v>1536</v>
      </c>
      <c r="F33" s="350">
        <v>32825</v>
      </c>
      <c r="G33" s="350">
        <v>42723</v>
      </c>
      <c r="H33" s="350">
        <v>17865</v>
      </c>
    </row>
    <row r="34" spans="1:8" ht="15" customHeight="1">
      <c r="A34" s="86"/>
      <c r="B34" s="355" t="s">
        <v>74</v>
      </c>
      <c r="C34" s="350">
        <v>9135</v>
      </c>
      <c r="D34" s="350">
        <v>1</v>
      </c>
      <c r="E34" s="350">
        <v>222</v>
      </c>
      <c r="F34" s="350">
        <v>734</v>
      </c>
      <c r="G34" s="350">
        <v>1359</v>
      </c>
      <c r="H34" s="350">
        <v>6819</v>
      </c>
    </row>
    <row r="35" spans="1:8" ht="15" customHeight="1">
      <c r="A35" s="433">
        <v>2014</v>
      </c>
      <c r="B35" s="434" t="s">
        <v>4</v>
      </c>
      <c r="C35" s="424">
        <f aca="true" t="shared" si="0" ref="C35:H35">SUM(C36:C39)</f>
        <v>911576</v>
      </c>
      <c r="D35" s="424">
        <f t="shared" si="0"/>
        <v>37</v>
      </c>
      <c r="E35" s="424">
        <f t="shared" si="0"/>
        <v>21409</v>
      </c>
      <c r="F35" s="424">
        <f t="shared" si="0"/>
        <v>159921</v>
      </c>
      <c r="G35" s="424">
        <f t="shared" si="0"/>
        <v>333368</v>
      </c>
      <c r="H35" s="424">
        <f t="shared" si="0"/>
        <v>396841</v>
      </c>
    </row>
    <row r="36" spans="1:8" ht="14.25">
      <c r="A36" s="86"/>
      <c r="B36" s="355" t="s">
        <v>2</v>
      </c>
      <c r="C36" s="350">
        <f>SUM(D36:H36)</f>
        <v>628206</v>
      </c>
      <c r="D36" s="350">
        <v>23</v>
      </c>
      <c r="E36" s="350">
        <v>14326</v>
      </c>
      <c r="F36" s="350">
        <v>104532</v>
      </c>
      <c r="G36" s="350">
        <v>229678</v>
      </c>
      <c r="H36" s="350">
        <v>279647</v>
      </c>
    </row>
    <row r="37" spans="1:8" ht="14.25">
      <c r="A37" s="86"/>
      <c r="B37" s="355" t="s">
        <v>0</v>
      </c>
      <c r="C37" s="350">
        <f>SUM(D37:H37)</f>
        <v>166386</v>
      </c>
      <c r="D37" s="350">
        <v>12</v>
      </c>
      <c r="E37" s="350">
        <v>4966</v>
      </c>
      <c r="F37" s="350">
        <v>21257</v>
      </c>
      <c r="G37" s="350">
        <v>54917</v>
      </c>
      <c r="H37" s="350">
        <v>85234</v>
      </c>
    </row>
    <row r="38" spans="1:8" ht="14.25">
      <c r="A38" s="86"/>
      <c r="B38" s="355" t="s">
        <v>5</v>
      </c>
      <c r="C38" s="350">
        <f>SUM(D38:H38)</f>
        <v>103731</v>
      </c>
      <c r="D38" s="350">
        <v>2</v>
      </c>
      <c r="E38" s="350">
        <v>1311</v>
      </c>
      <c r="F38" s="350">
        <v>33524</v>
      </c>
      <c r="G38" s="350">
        <v>46768</v>
      </c>
      <c r="H38" s="350">
        <v>22126</v>
      </c>
    </row>
    <row r="39" spans="1:8" ht="14.25">
      <c r="A39" s="86"/>
      <c r="B39" s="355" t="s">
        <v>74</v>
      </c>
      <c r="C39" s="350">
        <f>SUM(D39:H39)</f>
        <v>13253</v>
      </c>
      <c r="D39" s="350">
        <v>0</v>
      </c>
      <c r="E39" s="350">
        <v>806</v>
      </c>
      <c r="F39" s="350">
        <v>608</v>
      </c>
      <c r="G39" s="350">
        <v>2005</v>
      </c>
      <c r="H39" s="350">
        <v>9834</v>
      </c>
    </row>
    <row r="40" spans="1:8" ht="14.25">
      <c r="A40" s="433">
        <v>2015</v>
      </c>
      <c r="B40" s="434" t="s">
        <v>4</v>
      </c>
      <c r="C40" s="424">
        <f aca="true" t="shared" si="1" ref="C40:H40">SUM(C41:C44)</f>
        <v>893635</v>
      </c>
      <c r="D40" s="424">
        <f t="shared" si="1"/>
        <v>23</v>
      </c>
      <c r="E40" s="424">
        <f t="shared" si="1"/>
        <v>15357</v>
      </c>
      <c r="F40" s="424">
        <f t="shared" si="1"/>
        <v>142380</v>
      </c>
      <c r="G40" s="424">
        <f t="shared" si="1"/>
        <v>332389</v>
      </c>
      <c r="H40" s="424">
        <f t="shared" si="1"/>
        <v>403486</v>
      </c>
    </row>
    <row r="41" spans="1:8" ht="14.25">
      <c r="A41" s="86"/>
      <c r="B41" s="355" t="s">
        <v>2</v>
      </c>
      <c r="C41" s="350">
        <f>SUM(D41:H41)</f>
        <v>621324</v>
      </c>
      <c r="D41" s="350">
        <v>16</v>
      </c>
      <c r="E41" s="350">
        <v>10084</v>
      </c>
      <c r="F41" s="350">
        <v>94619</v>
      </c>
      <c r="G41" s="350">
        <v>231446</v>
      </c>
      <c r="H41" s="350">
        <v>285159</v>
      </c>
    </row>
    <row r="42" spans="1:8" ht="14.25">
      <c r="A42" s="86"/>
      <c r="B42" s="355" t="s">
        <v>0</v>
      </c>
      <c r="C42" s="350">
        <f>SUM(D42:H42)</f>
        <v>158651</v>
      </c>
      <c r="D42" s="350">
        <v>7</v>
      </c>
      <c r="E42" s="350">
        <v>3540</v>
      </c>
      <c r="F42" s="350">
        <v>21114</v>
      </c>
      <c r="G42" s="350">
        <v>53853</v>
      </c>
      <c r="H42" s="350">
        <v>80137</v>
      </c>
    </row>
    <row r="43" spans="1:8" ht="14.25">
      <c r="A43" s="86"/>
      <c r="B43" s="355" t="s">
        <v>5</v>
      </c>
      <c r="C43" s="350">
        <f>SUM(D43:H43)</f>
        <v>100368</v>
      </c>
      <c r="D43" s="350">
        <v>0</v>
      </c>
      <c r="E43" s="350">
        <v>1257</v>
      </c>
      <c r="F43" s="350">
        <v>26235</v>
      </c>
      <c r="G43" s="350">
        <v>45089</v>
      </c>
      <c r="H43" s="350">
        <v>27787</v>
      </c>
    </row>
    <row r="44" spans="1:8" ht="14.25">
      <c r="A44" s="86"/>
      <c r="B44" s="355" t="s">
        <v>74</v>
      </c>
      <c r="C44" s="350">
        <f>SUM(D44:H44)</f>
        <v>13292</v>
      </c>
      <c r="D44" s="350">
        <v>0</v>
      </c>
      <c r="E44" s="350">
        <v>476</v>
      </c>
      <c r="F44" s="350">
        <v>412</v>
      </c>
      <c r="G44" s="350">
        <v>2001</v>
      </c>
      <c r="H44" s="350">
        <v>10403</v>
      </c>
    </row>
    <row r="45" spans="1:8" ht="6" customHeight="1">
      <c r="A45" s="464"/>
      <c r="B45" s="464"/>
      <c r="C45" s="464"/>
      <c r="D45" s="464"/>
      <c r="E45" s="464"/>
      <c r="F45" s="464"/>
      <c r="G45" s="464"/>
      <c r="H45" s="464"/>
    </row>
    <row r="46" ht="14.25">
      <c r="A46" s="58" t="s">
        <v>77</v>
      </c>
    </row>
  </sheetData>
  <sheetProtection/>
  <mergeCells count="6">
    <mergeCell ref="A1:H1"/>
    <mergeCell ref="C3:H3"/>
    <mergeCell ref="C4:C5"/>
    <mergeCell ref="D4:H4"/>
    <mergeCell ref="B3:B5"/>
    <mergeCell ref="A3:A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r:id="rId2"/>
  <headerFooter>
    <oddHeader>&amp;C&amp;"-,Negrito"&amp;14&amp;K04-049PRINCIPAIS RESULTADOS - CENSO DA EDUCAÇÃO SUPERIOR</oddHeader>
    <oddFooter>&amp;C&amp;G&amp;RTabela 3.6</oddFooter>
  </headerFooter>
  <rowBreaks count="1" manualBreakCount="1">
    <brk id="29" max="255" man="1"/>
  </rowBreaks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Q70"/>
  <sheetViews>
    <sheetView showGridLines="0" workbookViewId="0" topLeftCell="A1">
      <selection activeCell="A1" sqref="A1:Q1"/>
    </sheetView>
  </sheetViews>
  <sheetFormatPr defaultColWidth="9.140625" defaultRowHeight="15"/>
  <cols>
    <col min="1" max="1" width="9.140625" style="52" customWidth="1"/>
    <col min="2" max="2" width="12.57421875" style="52" customWidth="1"/>
    <col min="3" max="3" width="9.57421875" style="52" customWidth="1"/>
    <col min="4" max="4" width="12.140625" style="52" customWidth="1"/>
    <col min="5" max="5" width="12.00390625" style="52" customWidth="1"/>
    <col min="6" max="6" width="10.421875" style="52" customWidth="1"/>
    <col min="7" max="7" width="10.57421875" style="52" customWidth="1"/>
    <col min="8" max="8" width="10.00390625" style="52" customWidth="1"/>
    <col min="9" max="9" width="12.8515625" style="52" customWidth="1"/>
    <col min="10" max="15" width="12.7109375" style="52" customWidth="1"/>
    <col min="16" max="16" width="10.140625" style="52" customWidth="1"/>
    <col min="17" max="17" width="10.421875" style="52" customWidth="1"/>
    <col min="18" max="16384" width="9.140625" style="52" customWidth="1"/>
  </cols>
  <sheetData>
    <row r="1" spans="1:17" s="99" customFormat="1" ht="24.75" customHeight="1">
      <c r="A1" s="630" t="s">
        <v>261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  <c r="Q1" s="630"/>
    </row>
    <row r="2" ht="6" customHeight="1">
      <c r="A2" s="100"/>
    </row>
    <row r="3" spans="1:17" ht="19.5" customHeight="1">
      <c r="A3" s="653" t="s">
        <v>53</v>
      </c>
      <c r="B3" s="648" t="s">
        <v>75</v>
      </c>
      <c r="C3" s="628" t="s">
        <v>103</v>
      </c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</row>
    <row r="4" spans="1:17" s="62" customFormat="1" ht="19.5" customHeight="1">
      <c r="A4" s="654"/>
      <c r="B4" s="649"/>
      <c r="C4" s="651" t="s">
        <v>4</v>
      </c>
      <c r="D4" s="651"/>
      <c r="E4" s="651"/>
      <c r="F4" s="651"/>
      <c r="G4" s="651"/>
      <c r="H4" s="651" t="s">
        <v>6</v>
      </c>
      <c r="I4" s="651"/>
      <c r="J4" s="651"/>
      <c r="K4" s="651"/>
      <c r="L4" s="651"/>
      <c r="M4" s="656" t="s">
        <v>85</v>
      </c>
      <c r="N4" s="657"/>
      <c r="O4" s="657"/>
      <c r="P4" s="657"/>
      <c r="Q4" s="657"/>
    </row>
    <row r="5" spans="1:17" s="101" customFormat="1" ht="30" customHeight="1">
      <c r="A5" s="655"/>
      <c r="B5" s="650"/>
      <c r="C5" s="64" t="s">
        <v>4</v>
      </c>
      <c r="D5" s="64" t="s">
        <v>119</v>
      </c>
      <c r="E5" s="64" t="s">
        <v>120</v>
      </c>
      <c r="F5" s="64" t="s">
        <v>121</v>
      </c>
      <c r="G5" s="70" t="s">
        <v>137</v>
      </c>
      <c r="H5" s="64" t="s">
        <v>4</v>
      </c>
      <c r="I5" s="64" t="s">
        <v>119</v>
      </c>
      <c r="J5" s="64" t="s">
        <v>120</v>
      </c>
      <c r="K5" s="64" t="s">
        <v>121</v>
      </c>
      <c r="L5" s="70" t="s">
        <v>137</v>
      </c>
      <c r="M5" s="64" t="s">
        <v>4</v>
      </c>
      <c r="N5" s="64" t="s">
        <v>119</v>
      </c>
      <c r="O5" s="64" t="s">
        <v>120</v>
      </c>
      <c r="P5" s="64" t="s">
        <v>121</v>
      </c>
      <c r="Q5" s="70" t="s">
        <v>137</v>
      </c>
    </row>
    <row r="6" spans="1:17" s="101" customFormat="1" ht="6" customHeight="1">
      <c r="A6" s="36"/>
      <c r="B6" s="36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s="62" customFormat="1" ht="15" customHeight="1">
      <c r="A7" s="474">
        <v>2005</v>
      </c>
      <c r="B7" s="478" t="s">
        <v>4</v>
      </c>
      <c r="C7" s="479">
        <v>4567798</v>
      </c>
      <c r="D7" s="479">
        <v>2560917</v>
      </c>
      <c r="E7" s="479">
        <v>679417</v>
      </c>
      <c r="F7" s="479">
        <v>1299212</v>
      </c>
      <c r="G7" s="479">
        <v>28252</v>
      </c>
      <c r="H7" s="479">
        <v>4453156</v>
      </c>
      <c r="I7" s="479">
        <v>2469778</v>
      </c>
      <c r="J7" s="479">
        <v>674927</v>
      </c>
      <c r="K7" s="479">
        <v>1280199</v>
      </c>
      <c r="L7" s="481">
        <v>28252</v>
      </c>
      <c r="M7" s="479">
        <v>114642</v>
      </c>
      <c r="N7" s="479">
        <v>91139</v>
      </c>
      <c r="O7" s="479">
        <v>4490</v>
      </c>
      <c r="P7" s="479">
        <v>19013</v>
      </c>
      <c r="Q7" s="480"/>
    </row>
    <row r="8" spans="1:17" s="62" customFormat="1" ht="15" customHeight="1">
      <c r="A8" s="36"/>
      <c r="B8" s="368" t="s">
        <v>9</v>
      </c>
      <c r="C8" s="369">
        <v>595327</v>
      </c>
      <c r="D8" s="369">
        <v>564911</v>
      </c>
      <c r="E8" s="369">
        <v>0</v>
      </c>
      <c r="F8" s="369">
        <v>2164</v>
      </c>
      <c r="G8" s="369">
        <v>28252</v>
      </c>
      <c r="H8" s="369">
        <v>579587</v>
      </c>
      <c r="I8" s="369">
        <v>549171</v>
      </c>
      <c r="J8" s="369">
        <v>0</v>
      </c>
      <c r="K8" s="369">
        <v>2164</v>
      </c>
      <c r="L8" s="370">
        <v>28252</v>
      </c>
      <c r="M8" s="369">
        <v>15740</v>
      </c>
      <c r="N8" s="369">
        <v>15740</v>
      </c>
      <c r="O8" s="369">
        <v>0</v>
      </c>
      <c r="P8" s="369">
        <v>0</v>
      </c>
      <c r="Q8" s="370">
        <v>0</v>
      </c>
    </row>
    <row r="9" spans="1:17" s="62" customFormat="1" ht="15" customHeight="1">
      <c r="A9" s="36"/>
      <c r="B9" s="368" t="s">
        <v>8</v>
      </c>
      <c r="C9" s="369">
        <v>514726</v>
      </c>
      <c r="D9" s="369">
        <v>471069</v>
      </c>
      <c r="E9" s="369">
        <v>0</v>
      </c>
      <c r="F9" s="369">
        <v>43657</v>
      </c>
      <c r="G9" s="369">
        <v>0</v>
      </c>
      <c r="H9" s="369">
        <v>477349</v>
      </c>
      <c r="I9" s="369">
        <v>433692</v>
      </c>
      <c r="J9" s="369">
        <v>0</v>
      </c>
      <c r="K9" s="369">
        <v>43657</v>
      </c>
      <c r="L9" s="371" t="s">
        <v>179</v>
      </c>
      <c r="M9" s="369">
        <v>37377</v>
      </c>
      <c r="N9" s="369">
        <v>37377</v>
      </c>
      <c r="O9" s="369">
        <v>0</v>
      </c>
      <c r="P9" s="369">
        <v>0</v>
      </c>
      <c r="Q9" s="371" t="s">
        <v>179</v>
      </c>
    </row>
    <row r="10" spans="1:17" s="62" customFormat="1" ht="15" customHeight="1">
      <c r="A10" s="36"/>
      <c r="B10" s="368" t="s">
        <v>10</v>
      </c>
      <c r="C10" s="369">
        <v>136651</v>
      </c>
      <c r="D10" s="369">
        <v>61351</v>
      </c>
      <c r="E10" s="369">
        <v>15757</v>
      </c>
      <c r="F10" s="369">
        <v>59543</v>
      </c>
      <c r="G10" s="369">
        <v>0</v>
      </c>
      <c r="H10" s="369">
        <v>135253</v>
      </c>
      <c r="I10" s="369">
        <v>59953</v>
      </c>
      <c r="J10" s="369">
        <v>15757</v>
      </c>
      <c r="K10" s="369">
        <v>59543</v>
      </c>
      <c r="L10" s="371" t="s">
        <v>179</v>
      </c>
      <c r="M10" s="369">
        <v>1398</v>
      </c>
      <c r="N10" s="369">
        <v>1398</v>
      </c>
      <c r="O10" s="369">
        <v>0</v>
      </c>
      <c r="P10" s="369">
        <v>0</v>
      </c>
      <c r="Q10" s="371" t="s">
        <v>179</v>
      </c>
    </row>
    <row r="11" spans="1:17" s="62" customFormat="1" ht="15" customHeight="1">
      <c r="A11" s="36"/>
      <c r="B11" s="368" t="s">
        <v>1</v>
      </c>
      <c r="C11" s="369">
        <v>3321094</v>
      </c>
      <c r="D11" s="369">
        <v>1463586</v>
      </c>
      <c r="E11" s="369">
        <v>663660</v>
      </c>
      <c r="F11" s="369">
        <v>1193848</v>
      </c>
      <c r="G11" s="369">
        <v>0</v>
      </c>
      <c r="H11" s="369">
        <v>3260967</v>
      </c>
      <c r="I11" s="369">
        <v>1426962</v>
      </c>
      <c r="J11" s="369">
        <v>659170</v>
      </c>
      <c r="K11" s="369">
        <v>1174835</v>
      </c>
      <c r="L11" s="371" t="s">
        <v>179</v>
      </c>
      <c r="M11" s="369">
        <v>60127</v>
      </c>
      <c r="N11" s="369">
        <v>36624</v>
      </c>
      <c r="O11" s="369">
        <v>4490</v>
      </c>
      <c r="P11" s="369">
        <v>19013</v>
      </c>
      <c r="Q11" s="371" t="s">
        <v>179</v>
      </c>
    </row>
    <row r="12" spans="1:17" s="62" customFormat="1" ht="6" customHeight="1">
      <c r="A12" s="36"/>
      <c r="B12" s="368"/>
      <c r="C12" s="369"/>
      <c r="D12" s="369"/>
      <c r="E12" s="369"/>
      <c r="F12" s="369"/>
      <c r="G12" s="369"/>
      <c r="H12" s="369"/>
      <c r="I12" s="369"/>
      <c r="J12" s="369"/>
      <c r="K12" s="369"/>
      <c r="L12" s="370"/>
      <c r="M12" s="369"/>
      <c r="N12" s="369"/>
      <c r="O12" s="369"/>
      <c r="P12" s="369"/>
      <c r="Q12" s="371"/>
    </row>
    <row r="13" spans="1:17" s="62" customFormat="1" ht="15" customHeight="1">
      <c r="A13" s="474">
        <v>2006</v>
      </c>
      <c r="B13" s="478" t="s">
        <v>4</v>
      </c>
      <c r="C13" s="479">
        <v>4883852</v>
      </c>
      <c r="D13" s="479">
        <v>2646522</v>
      </c>
      <c r="E13" s="479">
        <v>743471</v>
      </c>
      <c r="F13" s="479">
        <v>1463080</v>
      </c>
      <c r="G13" s="479">
        <v>30779</v>
      </c>
      <c r="H13" s="479">
        <v>4676646</v>
      </c>
      <c r="I13" s="479">
        <v>2510396</v>
      </c>
      <c r="J13" s="479">
        <v>727909</v>
      </c>
      <c r="K13" s="479">
        <v>1407562</v>
      </c>
      <c r="L13" s="481">
        <v>30779</v>
      </c>
      <c r="M13" s="479">
        <v>207206</v>
      </c>
      <c r="N13" s="479">
        <v>136126</v>
      </c>
      <c r="O13" s="479">
        <v>15562</v>
      </c>
      <c r="P13" s="479">
        <v>55518</v>
      </c>
      <c r="Q13" s="480"/>
    </row>
    <row r="14" spans="1:17" s="62" customFormat="1" ht="15" customHeight="1">
      <c r="A14" s="36"/>
      <c r="B14" s="368" t="s">
        <v>9</v>
      </c>
      <c r="C14" s="369">
        <v>607180</v>
      </c>
      <c r="D14" s="369">
        <v>573590</v>
      </c>
      <c r="E14" s="369">
        <v>0</v>
      </c>
      <c r="F14" s="369">
        <v>2811</v>
      </c>
      <c r="G14" s="369">
        <v>30779</v>
      </c>
      <c r="H14" s="369">
        <v>589821</v>
      </c>
      <c r="I14" s="369">
        <v>556231</v>
      </c>
      <c r="J14" s="369">
        <v>0</v>
      </c>
      <c r="K14" s="369">
        <v>2811</v>
      </c>
      <c r="L14" s="370">
        <v>30779</v>
      </c>
      <c r="M14" s="369">
        <v>17359</v>
      </c>
      <c r="N14" s="369">
        <v>17359</v>
      </c>
      <c r="O14" s="369">
        <v>0</v>
      </c>
      <c r="P14" s="369">
        <v>0</v>
      </c>
      <c r="Q14" s="370">
        <v>0</v>
      </c>
    </row>
    <row r="15" spans="1:17" s="62" customFormat="1" ht="15" customHeight="1">
      <c r="A15" s="36"/>
      <c r="B15" s="368" t="s">
        <v>8</v>
      </c>
      <c r="C15" s="369">
        <v>502826</v>
      </c>
      <c r="D15" s="369">
        <v>457732</v>
      </c>
      <c r="E15" s="369">
        <v>0</v>
      </c>
      <c r="F15" s="369">
        <v>45094</v>
      </c>
      <c r="G15" s="369">
        <v>0</v>
      </c>
      <c r="H15" s="369">
        <v>481756</v>
      </c>
      <c r="I15" s="369">
        <v>436662</v>
      </c>
      <c r="J15" s="369">
        <v>0</v>
      </c>
      <c r="K15" s="369">
        <v>45094</v>
      </c>
      <c r="L15" s="371" t="s">
        <v>179</v>
      </c>
      <c r="M15" s="369">
        <v>21070</v>
      </c>
      <c r="N15" s="369">
        <v>21070</v>
      </c>
      <c r="O15" s="369">
        <v>0</v>
      </c>
      <c r="P15" s="369">
        <v>0</v>
      </c>
      <c r="Q15" s="371" t="s">
        <v>179</v>
      </c>
    </row>
    <row r="16" spans="1:17" s="62" customFormat="1" ht="15" customHeight="1">
      <c r="A16" s="36"/>
      <c r="B16" s="368" t="s">
        <v>10</v>
      </c>
      <c r="C16" s="369">
        <v>141359</v>
      </c>
      <c r="D16" s="369">
        <v>64002</v>
      </c>
      <c r="E16" s="369">
        <v>16510</v>
      </c>
      <c r="F16" s="369">
        <v>60847</v>
      </c>
      <c r="G16" s="369">
        <v>0</v>
      </c>
      <c r="H16" s="369">
        <v>137727</v>
      </c>
      <c r="I16" s="369">
        <v>60370</v>
      </c>
      <c r="J16" s="369">
        <v>16510</v>
      </c>
      <c r="K16" s="369">
        <v>60847</v>
      </c>
      <c r="L16" s="371" t="s">
        <v>179</v>
      </c>
      <c r="M16" s="369">
        <v>3632</v>
      </c>
      <c r="N16" s="369">
        <v>3632</v>
      </c>
      <c r="O16" s="369">
        <v>0</v>
      </c>
      <c r="P16" s="369">
        <v>0</v>
      </c>
      <c r="Q16" s="371" t="s">
        <v>179</v>
      </c>
    </row>
    <row r="17" spans="1:17" s="62" customFormat="1" ht="15" customHeight="1">
      <c r="A17" s="36"/>
      <c r="B17" s="368" t="s">
        <v>1</v>
      </c>
      <c r="C17" s="369">
        <v>3632487</v>
      </c>
      <c r="D17" s="369">
        <v>1551198</v>
      </c>
      <c r="E17" s="369">
        <v>726961</v>
      </c>
      <c r="F17" s="369">
        <v>1354328</v>
      </c>
      <c r="G17" s="369">
        <v>0</v>
      </c>
      <c r="H17" s="369">
        <v>3467342</v>
      </c>
      <c r="I17" s="369">
        <v>1457133</v>
      </c>
      <c r="J17" s="369">
        <v>711399</v>
      </c>
      <c r="K17" s="369">
        <v>1298810</v>
      </c>
      <c r="L17" s="371" t="s">
        <v>179</v>
      </c>
      <c r="M17" s="369">
        <v>165145</v>
      </c>
      <c r="N17" s="369">
        <v>94065</v>
      </c>
      <c r="O17" s="369">
        <v>15562</v>
      </c>
      <c r="P17" s="369">
        <v>55518</v>
      </c>
      <c r="Q17" s="371" t="s">
        <v>179</v>
      </c>
    </row>
    <row r="18" spans="1:17" s="62" customFormat="1" ht="6" customHeight="1">
      <c r="A18" s="36"/>
      <c r="B18" s="368"/>
      <c r="C18" s="369"/>
      <c r="D18" s="369"/>
      <c r="E18" s="369"/>
      <c r="F18" s="369"/>
      <c r="G18" s="369"/>
      <c r="H18" s="369"/>
      <c r="I18" s="369"/>
      <c r="J18" s="369"/>
      <c r="K18" s="369"/>
      <c r="L18" s="370"/>
      <c r="M18" s="369"/>
      <c r="N18" s="369"/>
      <c r="O18" s="369"/>
      <c r="P18" s="369"/>
      <c r="Q18" s="371"/>
    </row>
    <row r="19" spans="1:17" s="62" customFormat="1" ht="15" customHeight="1">
      <c r="A19" s="474">
        <v>2007</v>
      </c>
      <c r="B19" s="478" t="s">
        <v>4</v>
      </c>
      <c r="C19" s="479">
        <v>5250147</v>
      </c>
      <c r="D19" s="479">
        <v>2931117</v>
      </c>
      <c r="E19" s="479">
        <v>705642</v>
      </c>
      <c r="F19" s="479">
        <v>1579251</v>
      </c>
      <c r="G19" s="479">
        <v>34137</v>
      </c>
      <c r="H19" s="479">
        <v>4880381</v>
      </c>
      <c r="I19" s="479">
        <v>2644187</v>
      </c>
      <c r="J19" s="479">
        <v>680938</v>
      </c>
      <c r="K19" s="479">
        <v>1521119</v>
      </c>
      <c r="L19" s="481">
        <v>34137</v>
      </c>
      <c r="M19" s="479">
        <v>369766</v>
      </c>
      <c r="N19" s="479">
        <v>286930</v>
      </c>
      <c r="O19" s="479">
        <v>24704</v>
      </c>
      <c r="P19" s="479">
        <v>58132</v>
      </c>
      <c r="Q19" s="480">
        <v>0</v>
      </c>
    </row>
    <row r="20" spans="1:17" s="62" customFormat="1" ht="15" customHeight="1">
      <c r="A20" s="36"/>
      <c r="B20" s="368" t="s">
        <v>9</v>
      </c>
      <c r="C20" s="369">
        <v>641094</v>
      </c>
      <c r="D20" s="369">
        <v>604088</v>
      </c>
      <c r="E20" s="369">
        <v>0</v>
      </c>
      <c r="F20" s="369">
        <v>2869</v>
      </c>
      <c r="G20" s="369">
        <v>34137</v>
      </c>
      <c r="H20" s="369">
        <v>615542</v>
      </c>
      <c r="I20" s="369">
        <v>578536</v>
      </c>
      <c r="J20" s="369">
        <v>0</v>
      </c>
      <c r="K20" s="369">
        <v>2869</v>
      </c>
      <c r="L20" s="370">
        <v>34137</v>
      </c>
      <c r="M20" s="369">
        <v>25552</v>
      </c>
      <c r="N20" s="369">
        <v>25552</v>
      </c>
      <c r="O20" s="369">
        <v>0</v>
      </c>
      <c r="P20" s="369">
        <v>0</v>
      </c>
      <c r="Q20" s="370">
        <v>0</v>
      </c>
    </row>
    <row r="21" spans="1:17" s="62" customFormat="1" ht="15" customHeight="1">
      <c r="A21" s="36"/>
      <c r="B21" s="368" t="s">
        <v>8</v>
      </c>
      <c r="C21" s="369">
        <v>550089</v>
      </c>
      <c r="D21" s="369">
        <v>506860</v>
      </c>
      <c r="E21" s="369">
        <v>0</v>
      </c>
      <c r="F21" s="369">
        <v>43229</v>
      </c>
      <c r="G21" s="369">
        <v>0</v>
      </c>
      <c r="H21" s="369">
        <v>482814</v>
      </c>
      <c r="I21" s="369">
        <v>439585</v>
      </c>
      <c r="J21" s="369">
        <v>0</v>
      </c>
      <c r="K21" s="369">
        <v>43229</v>
      </c>
      <c r="L21" s="371" t="s">
        <v>179</v>
      </c>
      <c r="M21" s="369">
        <v>67275</v>
      </c>
      <c r="N21" s="369">
        <v>67275</v>
      </c>
      <c r="O21" s="369">
        <v>0</v>
      </c>
      <c r="P21" s="369">
        <v>0</v>
      </c>
      <c r="Q21" s="371" t="s">
        <v>179</v>
      </c>
    </row>
    <row r="22" spans="1:17" s="62" customFormat="1" ht="15" customHeight="1">
      <c r="A22" s="36"/>
      <c r="B22" s="368" t="s">
        <v>10</v>
      </c>
      <c r="C22" s="369">
        <v>143994</v>
      </c>
      <c r="D22" s="369">
        <v>65945</v>
      </c>
      <c r="E22" s="369">
        <v>17617</v>
      </c>
      <c r="F22" s="369">
        <v>60432</v>
      </c>
      <c r="G22" s="369">
        <v>0</v>
      </c>
      <c r="H22" s="369">
        <v>142612</v>
      </c>
      <c r="I22" s="369">
        <v>64563</v>
      </c>
      <c r="J22" s="369">
        <v>17617</v>
      </c>
      <c r="K22" s="369">
        <v>60432</v>
      </c>
      <c r="L22" s="371" t="s">
        <v>179</v>
      </c>
      <c r="M22" s="369">
        <v>1382</v>
      </c>
      <c r="N22" s="369">
        <v>1382</v>
      </c>
      <c r="O22" s="369">
        <v>0</v>
      </c>
      <c r="P22" s="369">
        <v>0</v>
      </c>
      <c r="Q22" s="371" t="s">
        <v>179</v>
      </c>
    </row>
    <row r="23" spans="1:17" s="62" customFormat="1" ht="15" customHeight="1">
      <c r="A23" s="36"/>
      <c r="B23" s="368" t="s">
        <v>1</v>
      </c>
      <c r="C23" s="369">
        <v>3914970</v>
      </c>
      <c r="D23" s="369">
        <v>1754224</v>
      </c>
      <c r="E23" s="369">
        <v>688025</v>
      </c>
      <c r="F23" s="369">
        <v>1472721</v>
      </c>
      <c r="G23" s="369">
        <v>0</v>
      </c>
      <c r="H23" s="369">
        <v>3639413</v>
      </c>
      <c r="I23" s="369">
        <v>1561503</v>
      </c>
      <c r="J23" s="369">
        <v>663321</v>
      </c>
      <c r="K23" s="369">
        <v>1414589</v>
      </c>
      <c r="L23" s="371" t="s">
        <v>179</v>
      </c>
      <c r="M23" s="369">
        <v>275557</v>
      </c>
      <c r="N23" s="369">
        <v>192721</v>
      </c>
      <c r="O23" s="369">
        <v>24704</v>
      </c>
      <c r="P23" s="369">
        <v>58132</v>
      </c>
      <c r="Q23" s="371" t="s">
        <v>179</v>
      </c>
    </row>
    <row r="24" spans="1:17" s="62" customFormat="1" ht="6" customHeight="1">
      <c r="A24" s="36"/>
      <c r="B24" s="368"/>
      <c r="C24" s="369"/>
      <c r="D24" s="369"/>
      <c r="E24" s="369"/>
      <c r="F24" s="369"/>
      <c r="G24" s="369"/>
      <c r="H24" s="369"/>
      <c r="I24" s="369"/>
      <c r="J24" s="369"/>
      <c r="K24" s="369"/>
      <c r="L24" s="370"/>
      <c r="M24" s="369"/>
      <c r="N24" s="369"/>
      <c r="O24" s="369"/>
      <c r="P24" s="369"/>
      <c r="Q24" s="371"/>
    </row>
    <row r="25" spans="1:17" s="62" customFormat="1" ht="15" customHeight="1">
      <c r="A25" s="474">
        <v>2008</v>
      </c>
      <c r="B25" s="478" t="s">
        <v>4</v>
      </c>
      <c r="C25" s="479">
        <v>5808017</v>
      </c>
      <c r="D25" s="479">
        <v>3270904</v>
      </c>
      <c r="E25" s="479">
        <v>755796</v>
      </c>
      <c r="F25" s="479">
        <v>1737290</v>
      </c>
      <c r="G25" s="479">
        <v>44027</v>
      </c>
      <c r="H25" s="479">
        <v>5080056</v>
      </c>
      <c r="I25" s="479">
        <v>2685628</v>
      </c>
      <c r="J25" s="479">
        <v>720605</v>
      </c>
      <c r="K25" s="479">
        <v>1632888</v>
      </c>
      <c r="L25" s="481">
        <v>40935</v>
      </c>
      <c r="M25" s="479">
        <v>727961</v>
      </c>
      <c r="N25" s="479">
        <v>585276</v>
      </c>
      <c r="O25" s="479">
        <v>35191</v>
      </c>
      <c r="P25" s="479">
        <v>104402</v>
      </c>
      <c r="Q25" s="480">
        <v>3092</v>
      </c>
    </row>
    <row r="26" spans="1:17" s="62" customFormat="1" ht="15" customHeight="1">
      <c r="A26" s="36"/>
      <c r="B26" s="368" t="s">
        <v>9</v>
      </c>
      <c r="C26" s="369">
        <v>698319</v>
      </c>
      <c r="D26" s="369">
        <v>652898</v>
      </c>
      <c r="E26" s="369">
        <v>0</v>
      </c>
      <c r="F26" s="369">
        <v>1394</v>
      </c>
      <c r="G26" s="369">
        <v>44027</v>
      </c>
      <c r="H26" s="369">
        <v>643101</v>
      </c>
      <c r="I26" s="369">
        <v>600772</v>
      </c>
      <c r="J26" s="369">
        <v>0</v>
      </c>
      <c r="K26" s="369">
        <v>1394</v>
      </c>
      <c r="L26" s="370">
        <v>40935</v>
      </c>
      <c r="M26" s="369">
        <v>55218</v>
      </c>
      <c r="N26" s="369">
        <v>52126</v>
      </c>
      <c r="O26" s="369">
        <v>0</v>
      </c>
      <c r="P26" s="369">
        <v>0</v>
      </c>
      <c r="Q26" s="371">
        <v>3092</v>
      </c>
    </row>
    <row r="27" spans="1:17" s="62" customFormat="1" ht="15" customHeight="1">
      <c r="A27" s="36"/>
      <c r="B27" s="368" t="s">
        <v>8</v>
      </c>
      <c r="C27" s="369">
        <v>710175</v>
      </c>
      <c r="D27" s="369">
        <v>666772</v>
      </c>
      <c r="E27" s="369">
        <v>0</v>
      </c>
      <c r="F27" s="369">
        <v>43403</v>
      </c>
      <c r="G27" s="369">
        <v>0</v>
      </c>
      <c r="H27" s="369">
        <v>490235</v>
      </c>
      <c r="I27" s="369">
        <v>446832</v>
      </c>
      <c r="J27" s="369">
        <v>0</v>
      </c>
      <c r="K27" s="369">
        <v>43403</v>
      </c>
      <c r="L27" s="371" t="s">
        <v>179</v>
      </c>
      <c r="M27" s="369">
        <v>219940</v>
      </c>
      <c r="N27" s="369">
        <v>219940</v>
      </c>
      <c r="O27" s="369">
        <v>0</v>
      </c>
      <c r="P27" s="369">
        <v>0</v>
      </c>
      <c r="Q27" s="371" t="s">
        <v>179</v>
      </c>
    </row>
    <row r="28" spans="1:17" s="62" customFormat="1" ht="15" customHeight="1">
      <c r="A28" s="36"/>
      <c r="B28" s="368" t="s">
        <v>10</v>
      </c>
      <c r="C28" s="369">
        <v>144459</v>
      </c>
      <c r="D28" s="369">
        <v>67171</v>
      </c>
      <c r="E28" s="369">
        <v>23110</v>
      </c>
      <c r="F28" s="369">
        <v>54178</v>
      </c>
      <c r="G28" s="369">
        <v>0</v>
      </c>
      <c r="H28" s="369">
        <v>140629</v>
      </c>
      <c r="I28" s="369">
        <v>63341</v>
      </c>
      <c r="J28" s="369">
        <v>23110</v>
      </c>
      <c r="K28" s="369">
        <v>54178</v>
      </c>
      <c r="L28" s="371" t="s">
        <v>179</v>
      </c>
      <c r="M28" s="369">
        <v>3830</v>
      </c>
      <c r="N28" s="369">
        <v>3830</v>
      </c>
      <c r="O28" s="369">
        <v>0</v>
      </c>
      <c r="P28" s="369">
        <v>0</v>
      </c>
      <c r="Q28" s="371" t="s">
        <v>179</v>
      </c>
    </row>
    <row r="29" spans="1:17" s="62" customFormat="1" ht="15" customHeight="1">
      <c r="A29" s="36"/>
      <c r="B29" s="368" t="s">
        <v>1</v>
      </c>
      <c r="C29" s="369">
        <v>4255064</v>
      </c>
      <c r="D29" s="369">
        <v>1884063</v>
      </c>
      <c r="E29" s="369">
        <v>732686</v>
      </c>
      <c r="F29" s="369">
        <v>1638315</v>
      </c>
      <c r="G29" s="369">
        <v>0</v>
      </c>
      <c r="H29" s="369">
        <v>3806091</v>
      </c>
      <c r="I29" s="369">
        <v>1574683</v>
      </c>
      <c r="J29" s="369">
        <v>697495</v>
      </c>
      <c r="K29" s="369">
        <v>1533913</v>
      </c>
      <c r="L29" s="371" t="s">
        <v>179</v>
      </c>
      <c r="M29" s="369">
        <v>448973</v>
      </c>
      <c r="N29" s="369">
        <v>309380</v>
      </c>
      <c r="O29" s="369">
        <v>35191</v>
      </c>
      <c r="P29" s="369">
        <v>104402</v>
      </c>
      <c r="Q29" s="371" t="s">
        <v>179</v>
      </c>
    </row>
    <row r="30" spans="1:17" s="62" customFormat="1" ht="6" customHeight="1">
      <c r="A30" s="36"/>
      <c r="B30" s="368"/>
      <c r="C30" s="369"/>
      <c r="D30" s="369"/>
      <c r="E30" s="369"/>
      <c r="F30" s="369"/>
      <c r="G30" s="369"/>
      <c r="H30" s="369"/>
      <c r="I30" s="369"/>
      <c r="J30" s="369"/>
      <c r="K30" s="369"/>
      <c r="L30" s="370"/>
      <c r="M30" s="369"/>
      <c r="N30" s="369"/>
      <c r="O30" s="369"/>
      <c r="P30" s="369"/>
      <c r="Q30" s="371"/>
    </row>
    <row r="31" spans="1:17" s="62" customFormat="1" ht="15" customHeight="1">
      <c r="A31" s="474">
        <v>2009</v>
      </c>
      <c r="B31" s="478" t="s">
        <v>4</v>
      </c>
      <c r="C31" s="479">
        <v>5954021</v>
      </c>
      <c r="D31" s="479">
        <v>3306845</v>
      </c>
      <c r="E31" s="479">
        <v>795033</v>
      </c>
      <c r="F31" s="479">
        <v>1784046</v>
      </c>
      <c r="G31" s="479">
        <v>68097</v>
      </c>
      <c r="H31" s="479">
        <v>5115896</v>
      </c>
      <c r="I31" s="479">
        <v>2715720</v>
      </c>
      <c r="J31" s="479">
        <v>711328</v>
      </c>
      <c r="K31" s="479">
        <v>1634115</v>
      </c>
      <c r="L31" s="481">
        <v>54733</v>
      </c>
      <c r="M31" s="479">
        <v>838125</v>
      </c>
      <c r="N31" s="479">
        <v>591125</v>
      </c>
      <c r="O31" s="479">
        <v>83705</v>
      </c>
      <c r="P31" s="479">
        <v>149931</v>
      </c>
      <c r="Q31" s="481">
        <v>13364</v>
      </c>
    </row>
    <row r="32" spans="1:17" s="62" customFormat="1" ht="15" customHeight="1">
      <c r="A32" s="36"/>
      <c r="B32" s="368" t="s">
        <v>9</v>
      </c>
      <c r="C32" s="369">
        <v>839397</v>
      </c>
      <c r="D32" s="369">
        <v>769879</v>
      </c>
      <c r="E32" s="369">
        <v>0</v>
      </c>
      <c r="F32" s="369">
        <v>1421</v>
      </c>
      <c r="G32" s="369">
        <v>68097</v>
      </c>
      <c r="H32" s="369">
        <v>752847</v>
      </c>
      <c r="I32" s="369">
        <v>696693</v>
      </c>
      <c r="J32" s="369">
        <v>0</v>
      </c>
      <c r="K32" s="369">
        <v>1421</v>
      </c>
      <c r="L32" s="370">
        <v>54733</v>
      </c>
      <c r="M32" s="369">
        <v>86550</v>
      </c>
      <c r="N32" s="369">
        <v>73186</v>
      </c>
      <c r="O32" s="369">
        <v>0</v>
      </c>
      <c r="P32" s="369">
        <v>0</v>
      </c>
      <c r="Q32" s="370">
        <v>13364</v>
      </c>
    </row>
    <row r="33" spans="1:17" s="62" customFormat="1" ht="15" customHeight="1">
      <c r="A33" s="36"/>
      <c r="B33" s="368" t="s">
        <v>8</v>
      </c>
      <c r="C33" s="369">
        <v>566204</v>
      </c>
      <c r="D33" s="369">
        <v>523103</v>
      </c>
      <c r="E33" s="369">
        <v>869</v>
      </c>
      <c r="F33" s="369">
        <v>42232</v>
      </c>
      <c r="G33" s="369">
        <v>0</v>
      </c>
      <c r="H33" s="369">
        <v>480145</v>
      </c>
      <c r="I33" s="369">
        <v>437044</v>
      </c>
      <c r="J33" s="369">
        <v>869</v>
      </c>
      <c r="K33" s="369">
        <v>42232</v>
      </c>
      <c r="L33" s="371" t="s">
        <v>179</v>
      </c>
      <c r="M33" s="369">
        <v>86059</v>
      </c>
      <c r="N33" s="369">
        <v>86059</v>
      </c>
      <c r="O33" s="369">
        <v>0</v>
      </c>
      <c r="P33" s="369">
        <v>0</v>
      </c>
      <c r="Q33" s="371" t="s">
        <v>179</v>
      </c>
    </row>
    <row r="34" spans="1:17" s="62" customFormat="1" ht="15" customHeight="1">
      <c r="A34" s="36"/>
      <c r="B34" s="368" t="s">
        <v>10</v>
      </c>
      <c r="C34" s="369">
        <v>118263</v>
      </c>
      <c r="D34" s="369">
        <v>56946</v>
      </c>
      <c r="E34" s="369">
        <v>12980</v>
      </c>
      <c r="F34" s="369">
        <v>48337</v>
      </c>
      <c r="G34" s="369">
        <v>0</v>
      </c>
      <c r="H34" s="369">
        <v>118176</v>
      </c>
      <c r="I34" s="369">
        <v>56859</v>
      </c>
      <c r="J34" s="369">
        <v>12980</v>
      </c>
      <c r="K34" s="369">
        <v>48337</v>
      </c>
      <c r="L34" s="371" t="s">
        <v>179</v>
      </c>
      <c r="M34" s="369">
        <v>87</v>
      </c>
      <c r="N34" s="369">
        <v>87</v>
      </c>
      <c r="O34" s="369">
        <v>0</v>
      </c>
      <c r="P34" s="369">
        <v>0</v>
      </c>
      <c r="Q34" s="371" t="s">
        <v>179</v>
      </c>
    </row>
    <row r="35" spans="1:17" s="62" customFormat="1" ht="15" customHeight="1">
      <c r="A35" s="36"/>
      <c r="B35" s="368" t="s">
        <v>1</v>
      </c>
      <c r="C35" s="369">
        <v>4430157</v>
      </c>
      <c r="D35" s="369">
        <v>1956917</v>
      </c>
      <c r="E35" s="369">
        <v>781184</v>
      </c>
      <c r="F35" s="369">
        <v>1692056</v>
      </c>
      <c r="G35" s="369">
        <v>0</v>
      </c>
      <c r="H35" s="369">
        <v>3764728</v>
      </c>
      <c r="I35" s="369">
        <v>1525124</v>
      </c>
      <c r="J35" s="369">
        <v>697479</v>
      </c>
      <c r="K35" s="369">
        <v>1542125</v>
      </c>
      <c r="L35" s="371" t="s">
        <v>179</v>
      </c>
      <c r="M35" s="369">
        <v>665429</v>
      </c>
      <c r="N35" s="369">
        <v>431793</v>
      </c>
      <c r="O35" s="369">
        <v>83705</v>
      </c>
      <c r="P35" s="369">
        <v>149931</v>
      </c>
      <c r="Q35" s="371" t="s">
        <v>179</v>
      </c>
    </row>
    <row r="36" spans="1:17" s="62" customFormat="1" ht="6" customHeight="1">
      <c r="A36" s="36"/>
      <c r="B36" s="368"/>
      <c r="C36" s="369"/>
      <c r="D36" s="369"/>
      <c r="E36" s="369"/>
      <c r="F36" s="369"/>
      <c r="G36" s="369"/>
      <c r="H36" s="369"/>
      <c r="I36" s="369"/>
      <c r="J36" s="369"/>
      <c r="K36" s="369"/>
      <c r="L36" s="370"/>
      <c r="M36" s="369"/>
      <c r="N36" s="369"/>
      <c r="O36" s="369"/>
      <c r="P36" s="369"/>
      <c r="Q36" s="370"/>
    </row>
    <row r="37" spans="1:17" s="62" customFormat="1" ht="15" customHeight="1">
      <c r="A37" s="474">
        <v>2010</v>
      </c>
      <c r="B37" s="478" t="s">
        <v>4</v>
      </c>
      <c r="C37" s="479">
        <v>6379299</v>
      </c>
      <c r="D37" s="479">
        <v>3464711</v>
      </c>
      <c r="E37" s="479">
        <v>836680</v>
      </c>
      <c r="F37" s="479">
        <v>1990402</v>
      </c>
      <c r="G37" s="479">
        <v>87506</v>
      </c>
      <c r="H37" s="479">
        <v>5449120</v>
      </c>
      <c r="I37" s="479">
        <v>2809974</v>
      </c>
      <c r="J37" s="479">
        <v>741631</v>
      </c>
      <c r="K37" s="479">
        <v>1828943</v>
      </c>
      <c r="L37" s="481">
        <v>68572</v>
      </c>
      <c r="M37" s="479">
        <v>930179</v>
      </c>
      <c r="N37" s="479">
        <v>654737</v>
      </c>
      <c r="O37" s="479">
        <v>95049</v>
      </c>
      <c r="P37" s="479">
        <v>161459</v>
      </c>
      <c r="Q37" s="481">
        <v>18934</v>
      </c>
    </row>
    <row r="38" spans="1:17" s="62" customFormat="1" ht="15" customHeight="1">
      <c r="A38" s="36"/>
      <c r="B38" s="368" t="s">
        <v>9</v>
      </c>
      <c r="C38" s="369">
        <v>938656</v>
      </c>
      <c r="D38" s="369">
        <v>849679</v>
      </c>
      <c r="E38" s="369">
        <v>0</v>
      </c>
      <c r="F38" s="369">
        <v>1471</v>
      </c>
      <c r="G38" s="369">
        <v>87506</v>
      </c>
      <c r="H38" s="369">
        <v>833934</v>
      </c>
      <c r="I38" s="369">
        <v>763891</v>
      </c>
      <c r="J38" s="369">
        <v>0</v>
      </c>
      <c r="K38" s="369">
        <v>1471</v>
      </c>
      <c r="L38" s="370">
        <v>68572</v>
      </c>
      <c r="M38" s="369">
        <v>104722</v>
      </c>
      <c r="N38" s="369">
        <v>85788</v>
      </c>
      <c r="O38" s="369">
        <v>0</v>
      </c>
      <c r="P38" s="369">
        <v>0</v>
      </c>
      <c r="Q38" s="370">
        <v>18934</v>
      </c>
    </row>
    <row r="39" spans="1:17" s="62" customFormat="1" ht="15" customHeight="1">
      <c r="A39" s="36"/>
      <c r="B39" s="368" t="s">
        <v>8</v>
      </c>
      <c r="C39" s="369">
        <v>601112</v>
      </c>
      <c r="D39" s="369">
        <v>547683</v>
      </c>
      <c r="E39" s="369">
        <v>1199</v>
      </c>
      <c r="F39" s="369">
        <v>52230</v>
      </c>
      <c r="G39" s="369">
        <v>0</v>
      </c>
      <c r="H39" s="369">
        <v>524698</v>
      </c>
      <c r="I39" s="369">
        <v>471269</v>
      </c>
      <c r="J39" s="369">
        <v>1199</v>
      </c>
      <c r="K39" s="369">
        <v>52230</v>
      </c>
      <c r="L39" s="371" t="s">
        <v>179</v>
      </c>
      <c r="M39" s="369">
        <v>76414</v>
      </c>
      <c r="N39" s="369">
        <v>76414</v>
      </c>
      <c r="O39" s="369">
        <v>0</v>
      </c>
      <c r="P39" s="369">
        <v>0</v>
      </c>
      <c r="Q39" s="371" t="s">
        <v>179</v>
      </c>
    </row>
    <row r="40" spans="1:17" s="62" customFormat="1" ht="15" customHeight="1">
      <c r="A40" s="36"/>
      <c r="B40" s="368" t="s">
        <v>10</v>
      </c>
      <c r="C40" s="369">
        <v>103530</v>
      </c>
      <c r="D40" s="369">
        <v>38277</v>
      </c>
      <c r="E40" s="369">
        <v>12967</v>
      </c>
      <c r="F40" s="369">
        <v>52286</v>
      </c>
      <c r="G40" s="369">
        <v>0</v>
      </c>
      <c r="H40" s="369">
        <v>103064</v>
      </c>
      <c r="I40" s="369">
        <v>37811</v>
      </c>
      <c r="J40" s="369">
        <v>12967</v>
      </c>
      <c r="K40" s="369">
        <v>52286</v>
      </c>
      <c r="L40" s="371" t="s">
        <v>179</v>
      </c>
      <c r="M40" s="369">
        <v>466</v>
      </c>
      <c r="N40" s="369">
        <v>466</v>
      </c>
      <c r="O40" s="369">
        <v>0</v>
      </c>
      <c r="P40" s="369">
        <v>0</v>
      </c>
      <c r="Q40" s="371" t="s">
        <v>179</v>
      </c>
    </row>
    <row r="41" spans="1:17" s="62" customFormat="1" ht="15" customHeight="1">
      <c r="A41" s="36"/>
      <c r="B41" s="368" t="s">
        <v>1</v>
      </c>
      <c r="C41" s="369">
        <v>4736001</v>
      </c>
      <c r="D41" s="369">
        <v>2029072</v>
      </c>
      <c r="E41" s="369">
        <v>822514</v>
      </c>
      <c r="F41" s="369">
        <v>1884415</v>
      </c>
      <c r="G41" s="369">
        <v>0</v>
      </c>
      <c r="H41" s="369">
        <v>3987424</v>
      </c>
      <c r="I41" s="369">
        <v>1537003</v>
      </c>
      <c r="J41" s="369">
        <v>727465</v>
      </c>
      <c r="K41" s="369">
        <v>1722956</v>
      </c>
      <c r="L41" s="371" t="s">
        <v>179</v>
      </c>
      <c r="M41" s="369">
        <v>748577</v>
      </c>
      <c r="N41" s="369">
        <v>492069</v>
      </c>
      <c r="O41" s="369">
        <v>95049</v>
      </c>
      <c r="P41" s="369">
        <v>161459</v>
      </c>
      <c r="Q41" s="371" t="s">
        <v>179</v>
      </c>
    </row>
    <row r="42" spans="1:17" s="62" customFormat="1" ht="6" customHeight="1">
      <c r="A42" s="36"/>
      <c r="B42" s="368"/>
      <c r="C42" s="369"/>
      <c r="D42" s="369"/>
      <c r="E42" s="369"/>
      <c r="F42" s="369"/>
      <c r="G42" s="369"/>
      <c r="H42" s="369"/>
      <c r="I42" s="369"/>
      <c r="J42" s="369"/>
      <c r="K42" s="369"/>
      <c r="L42" s="370"/>
      <c r="M42" s="369"/>
      <c r="N42" s="369"/>
      <c r="O42" s="369"/>
      <c r="P42" s="369"/>
      <c r="Q42" s="370"/>
    </row>
    <row r="43" spans="1:17" ht="15" customHeight="1">
      <c r="A43" s="474">
        <v>2011</v>
      </c>
      <c r="B43" s="478" t="s">
        <v>4</v>
      </c>
      <c r="C43" s="479">
        <v>6739689</v>
      </c>
      <c r="D43" s="479">
        <v>3632373</v>
      </c>
      <c r="E43" s="479">
        <v>921019</v>
      </c>
      <c r="F43" s="479">
        <v>2084671</v>
      </c>
      <c r="G43" s="479">
        <v>101626</v>
      </c>
      <c r="H43" s="479">
        <v>5746762</v>
      </c>
      <c r="I43" s="479">
        <v>2933555</v>
      </c>
      <c r="J43" s="479">
        <v>774862</v>
      </c>
      <c r="K43" s="479">
        <v>1955328</v>
      </c>
      <c r="L43" s="481">
        <v>83017</v>
      </c>
      <c r="M43" s="479">
        <v>992927</v>
      </c>
      <c r="N43" s="479">
        <v>698818</v>
      </c>
      <c r="O43" s="479">
        <v>146157</v>
      </c>
      <c r="P43" s="479">
        <v>129343</v>
      </c>
      <c r="Q43" s="481">
        <v>18609</v>
      </c>
    </row>
    <row r="44" spans="1:17" ht="15" customHeight="1">
      <c r="A44" s="36"/>
      <c r="B44" s="368" t="s">
        <v>9</v>
      </c>
      <c r="C44" s="369">
        <v>1032936</v>
      </c>
      <c r="D44" s="369">
        <v>929847</v>
      </c>
      <c r="E44" s="369">
        <v>0</v>
      </c>
      <c r="F44" s="369">
        <v>1463</v>
      </c>
      <c r="G44" s="369">
        <v>101626</v>
      </c>
      <c r="H44" s="369">
        <v>927086</v>
      </c>
      <c r="I44" s="369">
        <v>842606</v>
      </c>
      <c r="J44" s="369">
        <v>0</v>
      </c>
      <c r="K44" s="369">
        <v>1463</v>
      </c>
      <c r="L44" s="370">
        <v>83017</v>
      </c>
      <c r="M44" s="369">
        <v>105850</v>
      </c>
      <c r="N44" s="369">
        <v>87241</v>
      </c>
      <c r="O44" s="369">
        <v>0</v>
      </c>
      <c r="P44" s="369">
        <v>0</v>
      </c>
      <c r="Q44" s="370">
        <v>18609</v>
      </c>
    </row>
    <row r="45" spans="1:17" ht="15" customHeight="1">
      <c r="A45" s="36"/>
      <c r="B45" s="368" t="s">
        <v>8</v>
      </c>
      <c r="C45" s="369">
        <v>619354</v>
      </c>
      <c r="D45" s="369">
        <v>555758</v>
      </c>
      <c r="E45" s="369">
        <v>1623</v>
      </c>
      <c r="F45" s="369">
        <v>61973</v>
      </c>
      <c r="G45" s="369">
        <v>0</v>
      </c>
      <c r="H45" s="369">
        <v>548202</v>
      </c>
      <c r="I45" s="369">
        <v>484606</v>
      </c>
      <c r="J45" s="369">
        <v>1623</v>
      </c>
      <c r="K45" s="369">
        <v>61973</v>
      </c>
      <c r="L45" s="371" t="s">
        <v>179</v>
      </c>
      <c r="M45" s="369">
        <v>71152</v>
      </c>
      <c r="N45" s="369">
        <v>71152</v>
      </c>
      <c r="O45" s="369">
        <v>0</v>
      </c>
      <c r="P45" s="369">
        <v>0</v>
      </c>
      <c r="Q45" s="371" t="s">
        <v>179</v>
      </c>
    </row>
    <row r="46" spans="1:17" ht="15" customHeight="1">
      <c r="A46" s="36"/>
      <c r="B46" s="368" t="s">
        <v>10</v>
      </c>
      <c r="C46" s="369">
        <v>121025</v>
      </c>
      <c r="D46" s="369">
        <v>56366</v>
      </c>
      <c r="E46" s="369">
        <v>13275</v>
      </c>
      <c r="F46" s="369">
        <v>51384</v>
      </c>
      <c r="G46" s="369">
        <v>0</v>
      </c>
      <c r="H46" s="369">
        <v>120103</v>
      </c>
      <c r="I46" s="369">
        <v>55444</v>
      </c>
      <c r="J46" s="369">
        <v>13275</v>
      </c>
      <c r="K46" s="369">
        <v>51384</v>
      </c>
      <c r="L46" s="371" t="s">
        <v>179</v>
      </c>
      <c r="M46" s="369">
        <v>922</v>
      </c>
      <c r="N46" s="369">
        <v>922</v>
      </c>
      <c r="O46" s="369">
        <v>0</v>
      </c>
      <c r="P46" s="369">
        <v>0</v>
      </c>
      <c r="Q46" s="371" t="s">
        <v>179</v>
      </c>
    </row>
    <row r="47" spans="1:17" ht="15" customHeight="1">
      <c r="A47" s="36"/>
      <c r="B47" s="368" t="s">
        <v>1</v>
      </c>
      <c r="C47" s="369">
        <v>4966374</v>
      </c>
      <c r="D47" s="369">
        <v>2090402</v>
      </c>
      <c r="E47" s="369">
        <v>906121</v>
      </c>
      <c r="F47" s="369">
        <v>1969851</v>
      </c>
      <c r="G47" s="369">
        <v>0</v>
      </c>
      <c r="H47" s="369">
        <v>4151371</v>
      </c>
      <c r="I47" s="369">
        <v>1550899</v>
      </c>
      <c r="J47" s="369">
        <v>759964</v>
      </c>
      <c r="K47" s="369">
        <v>1840508</v>
      </c>
      <c r="L47" s="371" t="s">
        <v>179</v>
      </c>
      <c r="M47" s="369">
        <v>815003</v>
      </c>
      <c r="N47" s="369">
        <v>539503</v>
      </c>
      <c r="O47" s="369">
        <v>146157</v>
      </c>
      <c r="P47" s="369">
        <v>129343</v>
      </c>
      <c r="Q47" s="371" t="s">
        <v>179</v>
      </c>
    </row>
    <row r="48" spans="1:17" ht="15" customHeight="1">
      <c r="A48" s="474">
        <v>2012</v>
      </c>
      <c r="B48" s="478" t="s">
        <v>4</v>
      </c>
      <c r="C48" s="479">
        <v>7037688</v>
      </c>
      <c r="D48" s="479">
        <v>3812491</v>
      </c>
      <c r="E48" s="479">
        <v>1085576</v>
      </c>
      <c r="F48" s="479">
        <v>2027982</v>
      </c>
      <c r="G48" s="479">
        <v>111639</v>
      </c>
      <c r="H48" s="479">
        <v>5923838</v>
      </c>
      <c r="I48" s="479">
        <v>3009846</v>
      </c>
      <c r="J48" s="479">
        <v>829790</v>
      </c>
      <c r="K48" s="479">
        <v>1986263</v>
      </c>
      <c r="L48" s="481">
        <v>97939</v>
      </c>
      <c r="M48" s="479">
        <v>1113850</v>
      </c>
      <c r="N48" s="479">
        <v>802645</v>
      </c>
      <c r="O48" s="479">
        <v>255786</v>
      </c>
      <c r="P48" s="479">
        <v>41719</v>
      </c>
      <c r="Q48" s="481">
        <v>13700</v>
      </c>
    </row>
    <row r="49" spans="1:17" ht="15" customHeight="1">
      <c r="A49" s="36"/>
      <c r="B49" s="368" t="s">
        <v>9</v>
      </c>
      <c r="C49" s="369">
        <v>1087413</v>
      </c>
      <c r="D49" s="369">
        <v>974227</v>
      </c>
      <c r="E49" s="369">
        <v>0</v>
      </c>
      <c r="F49" s="369">
        <v>1547</v>
      </c>
      <c r="G49" s="369">
        <v>111639</v>
      </c>
      <c r="H49" s="369">
        <v>985202</v>
      </c>
      <c r="I49" s="369">
        <v>885716</v>
      </c>
      <c r="J49" s="369">
        <v>0</v>
      </c>
      <c r="K49" s="369">
        <v>1547</v>
      </c>
      <c r="L49" s="370">
        <v>97939</v>
      </c>
      <c r="M49" s="369">
        <v>102211</v>
      </c>
      <c r="N49" s="369">
        <v>88511</v>
      </c>
      <c r="O49" s="369">
        <v>0</v>
      </c>
      <c r="P49" s="369">
        <v>0</v>
      </c>
      <c r="Q49" s="370">
        <v>13700</v>
      </c>
    </row>
    <row r="50" spans="1:17" ht="15" customHeight="1">
      <c r="A50" s="36"/>
      <c r="B50" s="368" t="s">
        <v>8</v>
      </c>
      <c r="C50" s="369">
        <v>625283</v>
      </c>
      <c r="D50" s="369">
        <v>553997</v>
      </c>
      <c r="E50" s="369">
        <v>1689</v>
      </c>
      <c r="F50" s="369">
        <v>69597</v>
      </c>
      <c r="G50" s="369">
        <v>0</v>
      </c>
      <c r="H50" s="369">
        <v>560505</v>
      </c>
      <c r="I50" s="369">
        <v>489219</v>
      </c>
      <c r="J50" s="369">
        <v>1689</v>
      </c>
      <c r="K50" s="369">
        <v>69597</v>
      </c>
      <c r="L50" s="371" t="s">
        <v>179</v>
      </c>
      <c r="M50" s="369">
        <v>64778</v>
      </c>
      <c r="N50" s="369">
        <v>64778</v>
      </c>
      <c r="O50" s="369">
        <v>0</v>
      </c>
      <c r="P50" s="369">
        <v>0</v>
      </c>
      <c r="Q50" s="371" t="s">
        <v>179</v>
      </c>
    </row>
    <row r="51" spans="1:17" ht="15" customHeight="1">
      <c r="A51" s="36"/>
      <c r="B51" s="368" t="s">
        <v>10</v>
      </c>
      <c r="C51" s="369">
        <v>184680</v>
      </c>
      <c r="D51" s="369">
        <v>109265</v>
      </c>
      <c r="E51" s="369">
        <v>20183</v>
      </c>
      <c r="F51" s="369">
        <v>55232</v>
      </c>
      <c r="G51" s="369">
        <v>0</v>
      </c>
      <c r="H51" s="369">
        <v>170045</v>
      </c>
      <c r="I51" s="369">
        <v>94630</v>
      </c>
      <c r="J51" s="369">
        <v>20183</v>
      </c>
      <c r="K51" s="369">
        <v>55232</v>
      </c>
      <c r="L51" s="371" t="s">
        <v>179</v>
      </c>
      <c r="M51" s="369">
        <v>14635</v>
      </c>
      <c r="N51" s="369">
        <v>14635</v>
      </c>
      <c r="O51" s="369">
        <v>0</v>
      </c>
      <c r="P51" s="369">
        <v>0</v>
      </c>
      <c r="Q51" s="371" t="s">
        <v>179</v>
      </c>
    </row>
    <row r="52" spans="1:17" ht="15" customHeight="1">
      <c r="A52" s="36"/>
      <c r="B52" s="368" t="s">
        <v>1</v>
      </c>
      <c r="C52" s="369">
        <v>5140312</v>
      </c>
      <c r="D52" s="369">
        <v>2175002</v>
      </c>
      <c r="E52" s="369">
        <v>1063704</v>
      </c>
      <c r="F52" s="369">
        <v>1901606</v>
      </c>
      <c r="G52" s="369">
        <v>0</v>
      </c>
      <c r="H52" s="369">
        <v>4208086</v>
      </c>
      <c r="I52" s="369">
        <v>1540281</v>
      </c>
      <c r="J52" s="369">
        <v>807918</v>
      </c>
      <c r="K52" s="369">
        <v>1859887</v>
      </c>
      <c r="L52" s="371" t="s">
        <v>179</v>
      </c>
      <c r="M52" s="369">
        <v>932226</v>
      </c>
      <c r="N52" s="369">
        <v>634721</v>
      </c>
      <c r="O52" s="369">
        <v>255786</v>
      </c>
      <c r="P52" s="369">
        <v>41719</v>
      </c>
      <c r="Q52" s="371" t="s">
        <v>179</v>
      </c>
    </row>
    <row r="53" spans="1:17" ht="15" customHeight="1">
      <c r="A53" s="474">
        <v>2013</v>
      </c>
      <c r="B53" s="478" t="s">
        <v>4</v>
      </c>
      <c r="C53" s="479">
        <v>7305977</v>
      </c>
      <c r="D53" s="479">
        <v>3898880</v>
      </c>
      <c r="E53" s="479">
        <v>1154863</v>
      </c>
      <c r="F53" s="479">
        <v>2131827</v>
      </c>
      <c r="G53" s="479">
        <v>120407</v>
      </c>
      <c r="H53" s="479">
        <v>6152405</v>
      </c>
      <c r="I53" s="479">
        <v>3082155</v>
      </c>
      <c r="J53" s="479">
        <v>863941</v>
      </c>
      <c r="K53" s="479">
        <v>2094641</v>
      </c>
      <c r="L53" s="481">
        <v>111668</v>
      </c>
      <c r="M53" s="479">
        <v>1153572</v>
      </c>
      <c r="N53" s="479">
        <v>816725</v>
      </c>
      <c r="O53" s="479">
        <v>290922</v>
      </c>
      <c r="P53" s="479">
        <v>37186</v>
      </c>
      <c r="Q53" s="481">
        <v>8739</v>
      </c>
    </row>
    <row r="54" spans="1:17" ht="15" customHeight="1">
      <c r="A54" s="36"/>
      <c r="B54" s="368" t="s">
        <v>9</v>
      </c>
      <c r="C54" s="369">
        <v>1137851</v>
      </c>
      <c r="D54" s="369">
        <v>1015868</v>
      </c>
      <c r="E54" s="369">
        <v>0</v>
      </c>
      <c r="F54" s="369">
        <v>1576</v>
      </c>
      <c r="G54" s="369">
        <v>120407</v>
      </c>
      <c r="H54" s="369">
        <v>1045507</v>
      </c>
      <c r="I54" s="369">
        <v>932263</v>
      </c>
      <c r="J54" s="369">
        <v>0</v>
      </c>
      <c r="K54" s="369">
        <v>1576</v>
      </c>
      <c r="L54" s="370">
        <v>111668</v>
      </c>
      <c r="M54" s="369">
        <v>92344</v>
      </c>
      <c r="N54" s="369">
        <v>83605</v>
      </c>
      <c r="O54" s="369">
        <v>0</v>
      </c>
      <c r="P54" s="369">
        <v>0</v>
      </c>
      <c r="Q54" s="370">
        <v>8739</v>
      </c>
    </row>
    <row r="55" spans="1:17" ht="15" customHeight="1">
      <c r="A55" s="36"/>
      <c r="B55" s="368" t="s">
        <v>8</v>
      </c>
      <c r="C55" s="369">
        <v>604517</v>
      </c>
      <c r="D55" s="369">
        <v>527390</v>
      </c>
      <c r="E55" s="369">
        <v>1715</v>
      </c>
      <c r="F55" s="369">
        <v>75412</v>
      </c>
      <c r="G55" s="369">
        <v>0</v>
      </c>
      <c r="H55" s="369">
        <v>557588</v>
      </c>
      <c r="I55" s="369">
        <v>480461</v>
      </c>
      <c r="J55" s="369">
        <v>1715</v>
      </c>
      <c r="K55" s="369">
        <v>75412</v>
      </c>
      <c r="L55" s="371" t="s">
        <v>179</v>
      </c>
      <c r="M55" s="369">
        <v>46929</v>
      </c>
      <c r="N55" s="369">
        <v>46929</v>
      </c>
      <c r="O55" s="369">
        <v>0</v>
      </c>
      <c r="P55" s="369">
        <v>0</v>
      </c>
      <c r="Q55" s="371" t="s">
        <v>179</v>
      </c>
    </row>
    <row r="56" spans="1:17" ht="15" customHeight="1">
      <c r="A56" s="36"/>
      <c r="B56" s="368" t="s">
        <v>10</v>
      </c>
      <c r="C56" s="369">
        <v>190159</v>
      </c>
      <c r="D56" s="369">
        <v>112035</v>
      </c>
      <c r="E56" s="369">
        <v>23977</v>
      </c>
      <c r="F56" s="369">
        <v>54147</v>
      </c>
      <c r="G56" s="369">
        <v>0</v>
      </c>
      <c r="H56" s="369">
        <v>174879</v>
      </c>
      <c r="I56" s="369">
        <v>96755</v>
      </c>
      <c r="J56" s="369">
        <v>23977</v>
      </c>
      <c r="K56" s="369">
        <v>54147</v>
      </c>
      <c r="L56" s="371" t="s">
        <v>179</v>
      </c>
      <c r="M56" s="369">
        <v>15280</v>
      </c>
      <c r="N56" s="369">
        <v>15280</v>
      </c>
      <c r="O56" s="369">
        <v>0</v>
      </c>
      <c r="P56" s="369">
        <v>0</v>
      </c>
      <c r="Q56" s="371" t="s">
        <v>179</v>
      </c>
    </row>
    <row r="57" spans="1:17" ht="15" customHeight="1">
      <c r="A57" s="36"/>
      <c r="B57" s="368" t="s">
        <v>1</v>
      </c>
      <c r="C57" s="369">
        <v>5373450</v>
      </c>
      <c r="D57" s="369">
        <v>2243587</v>
      </c>
      <c r="E57" s="369">
        <v>1129171</v>
      </c>
      <c r="F57" s="369">
        <v>2000692</v>
      </c>
      <c r="G57" s="369">
        <v>0</v>
      </c>
      <c r="H57" s="369">
        <v>4374431</v>
      </c>
      <c r="I57" s="369">
        <v>1572676</v>
      </c>
      <c r="J57" s="369">
        <v>838249</v>
      </c>
      <c r="K57" s="369">
        <v>1963506</v>
      </c>
      <c r="L57" s="371" t="s">
        <v>179</v>
      </c>
      <c r="M57" s="369">
        <v>999019</v>
      </c>
      <c r="N57" s="369">
        <v>670911</v>
      </c>
      <c r="O57" s="369">
        <v>290922</v>
      </c>
      <c r="P57" s="369">
        <v>37186</v>
      </c>
      <c r="Q57" s="371" t="s">
        <v>179</v>
      </c>
    </row>
    <row r="58" spans="1:17" ht="15" customHeight="1">
      <c r="A58" s="474">
        <v>2014</v>
      </c>
      <c r="B58" s="478" t="s">
        <v>4</v>
      </c>
      <c r="C58" s="479">
        <f>SUM(C59:C62)</f>
        <v>7828013</v>
      </c>
      <c r="D58" s="479">
        <f aca="true" t="shared" si="0" ref="D58:Q58">SUM(D59:D62)</f>
        <v>4167059</v>
      </c>
      <c r="E58" s="479">
        <f t="shared" si="0"/>
        <v>1293795</v>
      </c>
      <c r="F58" s="479">
        <f t="shared" si="0"/>
        <v>2235197</v>
      </c>
      <c r="G58" s="481">
        <f t="shared" si="0"/>
        <v>131962</v>
      </c>
      <c r="H58" s="479">
        <f t="shared" si="0"/>
        <v>6486171</v>
      </c>
      <c r="I58" s="479">
        <f t="shared" si="0"/>
        <v>3205001</v>
      </c>
      <c r="J58" s="479">
        <f t="shared" si="0"/>
        <v>963760</v>
      </c>
      <c r="K58" s="479">
        <f t="shared" si="0"/>
        <v>2194122</v>
      </c>
      <c r="L58" s="481">
        <f t="shared" si="0"/>
        <v>123288</v>
      </c>
      <c r="M58" s="479">
        <f t="shared" si="0"/>
        <v>1341842</v>
      </c>
      <c r="N58" s="479">
        <f t="shared" si="0"/>
        <v>962058</v>
      </c>
      <c r="O58" s="479">
        <f t="shared" si="0"/>
        <v>330035</v>
      </c>
      <c r="P58" s="479">
        <f t="shared" si="0"/>
        <v>41075</v>
      </c>
      <c r="Q58" s="481">
        <f t="shared" si="0"/>
        <v>8674</v>
      </c>
    </row>
    <row r="59" spans="1:17" ht="14.25">
      <c r="A59" s="36"/>
      <c r="B59" s="368" t="s">
        <v>9</v>
      </c>
      <c r="C59" s="369">
        <f>SUM(D59:G59)</f>
        <v>1180068</v>
      </c>
      <c r="D59" s="369">
        <f aca="true" t="shared" si="1" ref="D59:G62">I59+N59</f>
        <v>1046467</v>
      </c>
      <c r="E59" s="369">
        <f t="shared" si="1"/>
        <v>0</v>
      </c>
      <c r="F59" s="369">
        <f t="shared" si="1"/>
        <v>1639</v>
      </c>
      <c r="G59" s="370">
        <f t="shared" si="1"/>
        <v>131962</v>
      </c>
      <c r="H59" s="369">
        <f>SUM(I59:L59)</f>
        <v>1083586</v>
      </c>
      <c r="I59" s="369">
        <v>958659</v>
      </c>
      <c r="J59" s="369">
        <v>0</v>
      </c>
      <c r="K59" s="369">
        <v>1639</v>
      </c>
      <c r="L59" s="370">
        <v>123288</v>
      </c>
      <c r="M59" s="369">
        <f>SUM(N59:Q59)</f>
        <v>96482</v>
      </c>
      <c r="N59" s="369">
        <v>87808</v>
      </c>
      <c r="O59" s="369">
        <v>0</v>
      </c>
      <c r="P59" s="369">
        <v>0</v>
      </c>
      <c r="Q59" s="370">
        <v>8674</v>
      </c>
    </row>
    <row r="60" spans="1:17" ht="14.25">
      <c r="A60" s="36"/>
      <c r="B60" s="368" t="s">
        <v>8</v>
      </c>
      <c r="C60" s="369">
        <f>SUM(D60:F60)</f>
        <v>615849</v>
      </c>
      <c r="D60" s="369">
        <f t="shared" si="1"/>
        <v>546086</v>
      </c>
      <c r="E60" s="369">
        <f t="shared" si="1"/>
        <v>1793</v>
      </c>
      <c r="F60" s="369">
        <f t="shared" si="1"/>
        <v>67970</v>
      </c>
      <c r="G60" s="371" t="s">
        <v>179</v>
      </c>
      <c r="H60" s="369">
        <f>SUM(I60:L60)</f>
        <v>576668</v>
      </c>
      <c r="I60" s="369">
        <v>506905</v>
      </c>
      <c r="J60" s="369">
        <v>1793</v>
      </c>
      <c r="K60" s="369">
        <v>67970</v>
      </c>
      <c r="L60" s="371" t="s">
        <v>179</v>
      </c>
      <c r="M60" s="369">
        <f>SUM(N60:Q60)</f>
        <v>39181</v>
      </c>
      <c r="N60" s="369">
        <v>39181</v>
      </c>
      <c r="O60" s="369">
        <v>0</v>
      </c>
      <c r="P60" s="369">
        <v>0</v>
      </c>
      <c r="Q60" s="371" t="s">
        <v>179</v>
      </c>
    </row>
    <row r="61" spans="1:17" ht="14.25">
      <c r="A61" s="36"/>
      <c r="B61" s="368" t="s">
        <v>10</v>
      </c>
      <c r="C61" s="369">
        <f>SUM(D61:F61)</f>
        <v>165085</v>
      </c>
      <c r="D61" s="369">
        <f t="shared" si="1"/>
        <v>86153</v>
      </c>
      <c r="E61" s="369">
        <f t="shared" si="1"/>
        <v>25301</v>
      </c>
      <c r="F61" s="369">
        <f t="shared" si="1"/>
        <v>53631</v>
      </c>
      <c r="G61" s="371" t="s">
        <v>179</v>
      </c>
      <c r="H61" s="369">
        <f>SUM(I61:L61)</f>
        <v>161375</v>
      </c>
      <c r="I61" s="369">
        <v>82443</v>
      </c>
      <c r="J61" s="369">
        <v>25301</v>
      </c>
      <c r="K61" s="369">
        <v>53631</v>
      </c>
      <c r="L61" s="371" t="s">
        <v>179</v>
      </c>
      <c r="M61" s="369">
        <f>SUM(N61:Q61)</f>
        <v>3710</v>
      </c>
      <c r="N61" s="369">
        <v>3710</v>
      </c>
      <c r="O61" s="369">
        <v>0</v>
      </c>
      <c r="P61" s="369">
        <v>0</v>
      </c>
      <c r="Q61" s="371" t="s">
        <v>179</v>
      </c>
    </row>
    <row r="62" spans="1:17" ht="14.25">
      <c r="A62" s="36"/>
      <c r="B62" s="368" t="s">
        <v>1</v>
      </c>
      <c r="C62" s="369">
        <f>SUM(D62:F62)</f>
        <v>5867011</v>
      </c>
      <c r="D62" s="369">
        <f t="shared" si="1"/>
        <v>2488353</v>
      </c>
      <c r="E62" s="369">
        <f t="shared" si="1"/>
        <v>1266701</v>
      </c>
      <c r="F62" s="369">
        <f t="shared" si="1"/>
        <v>2111957</v>
      </c>
      <c r="G62" s="371" t="s">
        <v>179</v>
      </c>
      <c r="H62" s="369">
        <f>SUM(I62:L62)</f>
        <v>4664542</v>
      </c>
      <c r="I62" s="369">
        <v>1656994</v>
      </c>
      <c r="J62" s="369">
        <v>936666</v>
      </c>
      <c r="K62" s="369">
        <v>2070882</v>
      </c>
      <c r="L62" s="371" t="s">
        <v>179</v>
      </c>
      <c r="M62" s="369">
        <f>SUM(N62:Q62)</f>
        <v>1202469</v>
      </c>
      <c r="N62" s="369">
        <v>831359</v>
      </c>
      <c r="O62" s="369">
        <v>330035</v>
      </c>
      <c r="P62" s="369">
        <v>41075</v>
      </c>
      <c r="Q62" s="371" t="s">
        <v>179</v>
      </c>
    </row>
    <row r="63" spans="1:17" ht="14.25">
      <c r="A63" s="474">
        <v>2015</v>
      </c>
      <c r="B63" s="478" t="s">
        <v>4</v>
      </c>
      <c r="C63" s="479">
        <f>SUM(C64:C67)</f>
        <v>8027297</v>
      </c>
      <c r="D63" s="479">
        <f aca="true" t="shared" si="2" ref="D63:Q63">SUM(D64:D67)</f>
        <v>4273155</v>
      </c>
      <c r="E63" s="479">
        <f t="shared" si="2"/>
        <v>1357802</v>
      </c>
      <c r="F63" s="479">
        <f t="shared" si="2"/>
        <v>2251464</v>
      </c>
      <c r="G63" s="481">
        <f t="shared" si="2"/>
        <v>144876</v>
      </c>
      <c r="H63" s="479">
        <f t="shared" si="2"/>
        <v>6633545</v>
      </c>
      <c r="I63" s="479">
        <f t="shared" si="2"/>
        <v>3274864</v>
      </c>
      <c r="J63" s="479">
        <f t="shared" si="2"/>
        <v>1011996</v>
      </c>
      <c r="K63" s="479">
        <f t="shared" si="2"/>
        <v>2211214</v>
      </c>
      <c r="L63" s="481">
        <f t="shared" si="2"/>
        <v>135471</v>
      </c>
      <c r="M63" s="479">
        <f t="shared" si="2"/>
        <v>1393752</v>
      </c>
      <c r="N63" s="479">
        <f t="shared" si="2"/>
        <v>998291</v>
      </c>
      <c r="O63" s="479">
        <f t="shared" si="2"/>
        <v>345806</v>
      </c>
      <c r="P63" s="479">
        <f t="shared" si="2"/>
        <v>40250</v>
      </c>
      <c r="Q63" s="481">
        <f t="shared" si="2"/>
        <v>9405</v>
      </c>
    </row>
    <row r="64" spans="1:17" ht="14.25">
      <c r="A64" s="36"/>
      <c r="B64" s="368" t="s">
        <v>9</v>
      </c>
      <c r="C64" s="369">
        <f>SUM(D64:G64)</f>
        <v>1214635</v>
      </c>
      <c r="D64" s="369">
        <f>I64+N64</f>
        <v>1068101</v>
      </c>
      <c r="E64" s="369">
        <f>J64+O64</f>
        <v>0</v>
      </c>
      <c r="F64" s="369">
        <f>K64+P64</f>
        <v>1658</v>
      </c>
      <c r="G64" s="370">
        <f>L64+Q64</f>
        <v>144876</v>
      </c>
      <c r="H64" s="369">
        <f>SUM(I64:L64)</f>
        <v>1133172</v>
      </c>
      <c r="I64" s="369">
        <v>996043</v>
      </c>
      <c r="J64" s="369">
        <v>0</v>
      </c>
      <c r="K64" s="369">
        <v>1658</v>
      </c>
      <c r="L64" s="370">
        <v>135471</v>
      </c>
      <c r="M64" s="369">
        <f>SUM(N64:Q64)</f>
        <v>81463</v>
      </c>
      <c r="N64" s="369">
        <v>72058</v>
      </c>
      <c r="O64" s="369">
        <v>0</v>
      </c>
      <c r="P64" s="369">
        <v>0</v>
      </c>
      <c r="Q64" s="370">
        <v>9405</v>
      </c>
    </row>
    <row r="65" spans="1:17" ht="14.25">
      <c r="A65" s="36"/>
      <c r="B65" s="368" t="s">
        <v>8</v>
      </c>
      <c r="C65" s="369">
        <f>SUM(D65:F65)</f>
        <v>618633</v>
      </c>
      <c r="D65" s="369">
        <f aca="true" t="shared" si="3" ref="D65:F67">I65+N65</f>
        <v>545485</v>
      </c>
      <c r="E65" s="369">
        <f t="shared" si="3"/>
        <v>1570</v>
      </c>
      <c r="F65" s="369">
        <f t="shared" si="3"/>
        <v>71578</v>
      </c>
      <c r="G65" s="371" t="s">
        <v>179</v>
      </c>
      <c r="H65" s="369">
        <f>SUM(I65:L65)</f>
        <v>574645</v>
      </c>
      <c r="I65" s="369">
        <v>503844</v>
      </c>
      <c r="J65" s="369">
        <v>1570</v>
      </c>
      <c r="K65" s="369">
        <v>69231</v>
      </c>
      <c r="L65" s="371" t="s">
        <v>179</v>
      </c>
      <c r="M65" s="369">
        <f>SUM(N65:Q65)</f>
        <v>43988</v>
      </c>
      <c r="N65" s="369">
        <v>41641</v>
      </c>
      <c r="O65" s="369">
        <v>0</v>
      </c>
      <c r="P65" s="369">
        <v>2347</v>
      </c>
      <c r="Q65" s="371" t="s">
        <v>179</v>
      </c>
    </row>
    <row r="66" spans="1:17" ht="14.25">
      <c r="A66" s="36"/>
      <c r="B66" s="368" t="s">
        <v>10</v>
      </c>
      <c r="C66" s="369">
        <f>SUM(D66:F66)</f>
        <v>118877</v>
      </c>
      <c r="D66" s="369">
        <f t="shared" si="3"/>
        <v>49636</v>
      </c>
      <c r="E66" s="369">
        <f t="shared" si="3"/>
        <v>17274</v>
      </c>
      <c r="F66" s="369">
        <f t="shared" si="3"/>
        <v>51967</v>
      </c>
      <c r="G66" s="371" t="s">
        <v>179</v>
      </c>
      <c r="H66" s="369">
        <f>SUM(I66:L66)</f>
        <v>115935</v>
      </c>
      <c r="I66" s="369">
        <v>46694</v>
      </c>
      <c r="J66" s="369">
        <v>17274</v>
      </c>
      <c r="K66" s="369">
        <v>51967</v>
      </c>
      <c r="L66" s="371" t="s">
        <v>179</v>
      </c>
      <c r="M66" s="369">
        <f>SUM(N66:Q66)</f>
        <v>2942</v>
      </c>
      <c r="N66" s="369">
        <v>2942</v>
      </c>
      <c r="O66" s="369">
        <v>0</v>
      </c>
      <c r="P66" s="369">
        <v>0</v>
      </c>
      <c r="Q66" s="371" t="s">
        <v>179</v>
      </c>
    </row>
    <row r="67" spans="1:17" ht="14.25">
      <c r="A67" s="36"/>
      <c r="B67" s="368" t="s">
        <v>1</v>
      </c>
      <c r="C67" s="369">
        <f>SUM(D67:F67)</f>
        <v>6075152</v>
      </c>
      <c r="D67" s="369">
        <f t="shared" si="3"/>
        <v>2609933</v>
      </c>
      <c r="E67" s="369">
        <f t="shared" si="3"/>
        <v>1338958</v>
      </c>
      <c r="F67" s="369">
        <f t="shared" si="3"/>
        <v>2126261</v>
      </c>
      <c r="G67" s="371" t="s">
        <v>179</v>
      </c>
      <c r="H67" s="369">
        <f>SUM(I67:L67)</f>
        <v>4809793</v>
      </c>
      <c r="I67" s="369">
        <v>1728283</v>
      </c>
      <c r="J67" s="369">
        <v>993152</v>
      </c>
      <c r="K67" s="369">
        <v>2088358</v>
      </c>
      <c r="L67" s="371" t="s">
        <v>179</v>
      </c>
      <c r="M67" s="369">
        <f>SUM(N67:Q67)</f>
        <v>1265359</v>
      </c>
      <c r="N67" s="369">
        <v>881650</v>
      </c>
      <c r="O67" s="369">
        <v>345806</v>
      </c>
      <c r="P67" s="369">
        <v>37903</v>
      </c>
      <c r="Q67" s="371" t="s">
        <v>179</v>
      </c>
    </row>
    <row r="68" spans="1:17" ht="6" customHeight="1">
      <c r="A68" s="464"/>
      <c r="B68" s="464"/>
      <c r="C68" s="464"/>
      <c r="D68" s="464"/>
      <c r="E68" s="464"/>
      <c r="F68" s="464"/>
      <c r="G68" s="464"/>
      <c r="H68" s="464"/>
      <c r="I68" s="464"/>
      <c r="J68" s="464"/>
      <c r="K68" s="464"/>
      <c r="L68" s="464"/>
      <c r="M68" s="464"/>
      <c r="N68" s="464"/>
      <c r="O68" s="464"/>
      <c r="P68" s="464"/>
      <c r="Q68" s="464"/>
    </row>
    <row r="69" ht="14.25">
      <c r="A69" s="58" t="s">
        <v>77</v>
      </c>
    </row>
    <row r="70" spans="1:10" ht="14.25">
      <c r="A70" s="581" t="s">
        <v>225</v>
      </c>
      <c r="B70" s="581"/>
      <c r="C70" s="581"/>
      <c r="D70" s="581"/>
      <c r="E70" s="581"/>
      <c r="F70" s="581"/>
      <c r="G70" s="581"/>
      <c r="H70" s="581"/>
      <c r="I70" s="581"/>
      <c r="J70" s="581"/>
    </row>
  </sheetData>
  <sheetProtection/>
  <mergeCells count="8">
    <mergeCell ref="A70:J70"/>
    <mergeCell ref="A1:Q1"/>
    <mergeCell ref="C4:G4"/>
    <mergeCell ref="H4:L4"/>
    <mergeCell ref="M4:Q4"/>
    <mergeCell ref="A3:A5"/>
    <mergeCell ref="B3:B5"/>
    <mergeCell ref="C3:Q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73" r:id="rId2"/>
  <headerFooter>
    <oddHeader>&amp;C&amp;"-,Negrito"&amp;14&amp;K04-049PRINCIPAIS RESULTADOS - CENSO DA EDUCAÇÃO SUPERIOR</oddHeader>
    <oddFooter>&amp;C&amp;G&amp;RTabela 4.1</oddFooter>
  </headerFooter>
  <rowBreaks count="1" manualBreakCount="1">
    <brk id="30" max="16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G44"/>
  <sheetViews>
    <sheetView showGridLines="0" zoomScale="50" zoomScaleNormal="50" zoomScalePageLayoutView="75" workbookViewId="0" topLeftCell="A1">
      <selection activeCell="D47" sqref="D47"/>
    </sheetView>
  </sheetViews>
  <sheetFormatPr defaultColWidth="9.140625" defaultRowHeight="15"/>
  <cols>
    <col min="13" max="14" width="9.140625" style="267" customWidth="1"/>
    <col min="15" max="15" width="9.421875" style="0" customWidth="1"/>
    <col min="18" max="18" width="234.7109375" style="0" customWidth="1"/>
    <col min="32" max="32" width="47.28125" style="0" customWidth="1"/>
    <col min="33" max="33" width="84.28125" style="0" customWidth="1"/>
  </cols>
  <sheetData>
    <row r="1" s="267" customFormat="1" ht="15"/>
    <row r="2" s="267" customFormat="1" ht="15"/>
    <row r="3" spans="1:18" ht="60" customHeight="1">
      <c r="A3" s="532" t="s">
        <v>127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</row>
    <row r="4" spans="1:18" ht="57.75" customHeight="1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</row>
    <row r="5" spans="1:18" ht="39.75" customHeight="1">
      <c r="A5" s="529" t="s">
        <v>222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</row>
    <row r="6" spans="1:18" s="267" customFormat="1" ht="34.5" customHeight="1">
      <c r="A6" s="530" t="s">
        <v>132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</row>
    <row r="7" spans="1:18" s="267" customFormat="1" ht="34.5" customHeight="1">
      <c r="A7" s="530" t="s">
        <v>130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</row>
    <row r="8" spans="1:18" ht="34.5" customHeight="1">
      <c r="A8" s="530" t="s">
        <v>131</v>
      </c>
      <c r="B8" s="530"/>
      <c r="C8" s="530"/>
      <c r="D8" s="530"/>
      <c r="E8" s="530"/>
      <c r="F8" s="530"/>
      <c r="G8" s="530"/>
      <c r="H8" s="530"/>
      <c r="I8" s="530"/>
      <c r="J8" s="530"/>
      <c r="K8" s="530"/>
      <c r="L8" s="530"/>
      <c r="M8" s="530"/>
      <c r="N8" s="530"/>
      <c r="O8" s="530"/>
      <c r="P8" s="530"/>
      <c r="Q8" s="530"/>
      <c r="R8" s="530"/>
    </row>
    <row r="9" spans="1:18" s="267" customFormat="1" ht="34.5" customHeight="1">
      <c r="A9" s="530" t="s">
        <v>178</v>
      </c>
      <c r="B9" s="530"/>
      <c r="C9" s="530"/>
      <c r="D9" s="530"/>
      <c r="E9" s="530"/>
      <c r="F9" s="530"/>
      <c r="G9" s="530"/>
      <c r="H9" s="530"/>
      <c r="I9" s="530"/>
      <c r="J9" s="530"/>
      <c r="K9" s="530"/>
      <c r="L9" s="530"/>
      <c r="M9" s="530"/>
      <c r="N9" s="530"/>
      <c r="O9" s="530"/>
      <c r="P9" s="530"/>
      <c r="Q9" s="530"/>
      <c r="R9" s="530"/>
    </row>
    <row r="10" spans="1:18" s="267" customFormat="1" ht="34.5" customHeight="1">
      <c r="A10" s="271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</row>
    <row r="11" spans="1:18" s="269" customFormat="1" ht="39.75" customHeight="1">
      <c r="A11" s="529" t="s">
        <v>128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</row>
    <row r="12" spans="1:18" s="269" customFormat="1" ht="34.5" customHeight="1">
      <c r="A12" s="530" t="s">
        <v>133</v>
      </c>
      <c r="B12" s="530"/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</row>
    <row r="13" spans="1:18" s="269" customFormat="1" ht="34.5" customHeight="1">
      <c r="A13" s="271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</row>
    <row r="14" spans="1:18" s="269" customFormat="1" ht="39.75" customHeight="1">
      <c r="A14" s="529" t="s">
        <v>129</v>
      </c>
      <c r="B14" s="529"/>
      <c r="C14" s="529"/>
      <c r="D14" s="529"/>
      <c r="E14" s="529"/>
      <c r="F14" s="529"/>
      <c r="G14" s="529"/>
      <c r="H14" s="529"/>
      <c r="I14" s="529"/>
      <c r="J14" s="529"/>
      <c r="K14" s="529"/>
      <c r="L14" s="529"/>
      <c r="M14" s="529"/>
      <c r="N14" s="529"/>
      <c r="O14" s="529"/>
      <c r="P14" s="529"/>
      <c r="Q14" s="529"/>
      <c r="R14" s="529"/>
    </row>
    <row r="15" spans="1:18" s="269" customFormat="1" ht="34.5" customHeight="1">
      <c r="A15" s="530" t="s">
        <v>135</v>
      </c>
      <c r="B15" s="530"/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</row>
    <row r="16" spans="1:18" ht="34.5" customHeight="1">
      <c r="A16" s="530" t="s">
        <v>134</v>
      </c>
      <c r="B16" s="530"/>
      <c r="C16" s="530"/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</row>
    <row r="17" spans="1:18" s="270" customFormat="1" ht="34.5" customHeight="1">
      <c r="A17" s="530" t="s">
        <v>224</v>
      </c>
      <c r="B17" s="530"/>
      <c r="C17" s="530"/>
      <c r="D17" s="530"/>
      <c r="E17" s="530"/>
      <c r="F17" s="530"/>
      <c r="G17" s="530"/>
      <c r="H17" s="530"/>
      <c r="I17" s="530"/>
      <c r="J17" s="530"/>
      <c r="K17" s="530"/>
      <c r="L17" s="530"/>
      <c r="M17" s="530"/>
      <c r="N17" s="530"/>
      <c r="O17" s="530"/>
      <c r="P17" s="530"/>
      <c r="Q17" s="530"/>
      <c r="R17" s="530"/>
    </row>
    <row r="18" spans="1:18" ht="34.5" customHeight="1">
      <c r="A18" s="530" t="s">
        <v>177</v>
      </c>
      <c r="B18" s="530"/>
      <c r="C18" s="530"/>
      <c r="D18" s="530"/>
      <c r="E18" s="530"/>
      <c r="F18" s="530"/>
      <c r="G18" s="530"/>
      <c r="H18" s="530"/>
      <c r="I18" s="530"/>
      <c r="J18" s="530"/>
      <c r="K18" s="530"/>
      <c r="L18" s="530"/>
      <c r="M18" s="530"/>
      <c r="N18" s="530"/>
      <c r="O18" s="530"/>
      <c r="P18" s="530"/>
      <c r="Q18" s="530"/>
      <c r="R18" s="530"/>
    </row>
    <row r="19" spans="1:18" s="270" customFormat="1" ht="34.5" customHeight="1">
      <c r="A19" s="530" t="s">
        <v>202</v>
      </c>
      <c r="B19" s="530"/>
      <c r="C19" s="530"/>
      <c r="D19" s="530"/>
      <c r="E19" s="530"/>
      <c r="F19" s="530"/>
      <c r="G19" s="530"/>
      <c r="H19" s="530"/>
      <c r="I19" s="530"/>
      <c r="J19" s="530"/>
      <c r="K19" s="530"/>
      <c r="L19" s="530"/>
      <c r="M19" s="530"/>
      <c r="N19" s="530"/>
      <c r="O19" s="530"/>
      <c r="P19" s="530"/>
      <c r="Q19" s="530"/>
      <c r="R19" s="530"/>
    </row>
    <row r="20" spans="1:18" s="270" customFormat="1" ht="34.5" customHeight="1">
      <c r="A20" s="271"/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</row>
    <row r="21" spans="1:18" s="270" customFormat="1" ht="39.75" customHeight="1">
      <c r="A21" s="529" t="s">
        <v>221</v>
      </c>
      <c r="B21" s="529"/>
      <c r="C21" s="529"/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</row>
    <row r="22" spans="1:18" s="270" customFormat="1" ht="34.5" customHeight="1">
      <c r="A22" s="530" t="s">
        <v>180</v>
      </c>
      <c r="B22" s="530"/>
      <c r="C22" s="530"/>
      <c r="D22" s="530"/>
      <c r="E22" s="530"/>
      <c r="F22" s="530"/>
      <c r="G22" s="530"/>
      <c r="H22" s="530"/>
      <c r="I22" s="530"/>
      <c r="J22" s="530"/>
      <c r="K22" s="530"/>
      <c r="L22" s="530"/>
      <c r="M22" s="530"/>
      <c r="N22" s="530"/>
      <c r="O22" s="530"/>
      <c r="P22" s="530"/>
      <c r="Q22" s="530"/>
      <c r="R22" s="530"/>
    </row>
    <row r="23" spans="1:18" s="270" customFormat="1" ht="34.5" customHeight="1">
      <c r="A23" s="530" t="s">
        <v>181</v>
      </c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</row>
    <row r="24" spans="1:18" s="270" customFormat="1" ht="34.5" customHeight="1">
      <c r="A24" s="530" t="s">
        <v>182</v>
      </c>
      <c r="B24" s="530"/>
      <c r="C24" s="530"/>
      <c r="D24" s="530"/>
      <c r="E24" s="530"/>
      <c r="F24" s="530"/>
      <c r="G24" s="530"/>
      <c r="H24" s="530"/>
      <c r="I24" s="530"/>
      <c r="J24" s="530"/>
      <c r="K24" s="530"/>
      <c r="L24" s="530"/>
      <c r="M24" s="530"/>
      <c r="N24" s="530"/>
      <c r="O24" s="530"/>
      <c r="P24" s="530"/>
      <c r="Q24" s="530"/>
      <c r="R24" s="530"/>
    </row>
    <row r="25" spans="1:18" s="270" customFormat="1" ht="34.5" customHeight="1">
      <c r="A25" s="530" t="s">
        <v>183</v>
      </c>
      <c r="B25" s="530"/>
      <c r="C25" s="530"/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0"/>
      <c r="O25" s="530"/>
      <c r="P25" s="530"/>
      <c r="Q25" s="530"/>
      <c r="R25" s="530"/>
    </row>
    <row r="26" spans="1:18" ht="34.5" customHeight="1">
      <c r="A26" s="530" t="s">
        <v>184</v>
      </c>
      <c r="B26" s="530"/>
      <c r="C26" s="530"/>
      <c r="D26" s="530"/>
      <c r="E26" s="530"/>
      <c r="F26" s="530"/>
      <c r="G26" s="530"/>
      <c r="H26" s="530"/>
      <c r="I26" s="530"/>
      <c r="J26" s="530"/>
      <c r="K26" s="530"/>
      <c r="L26" s="530"/>
      <c r="M26" s="530"/>
      <c r="N26" s="530"/>
      <c r="O26" s="530"/>
      <c r="P26" s="530"/>
      <c r="Q26" s="530"/>
      <c r="R26" s="530"/>
    </row>
    <row r="27" spans="1:18" s="269" customFormat="1" ht="34.5" customHeight="1">
      <c r="A27" s="530" t="s">
        <v>185</v>
      </c>
      <c r="B27" s="530"/>
      <c r="C27" s="530"/>
      <c r="D27" s="530"/>
      <c r="E27" s="530"/>
      <c r="F27" s="530"/>
      <c r="G27" s="530"/>
      <c r="H27" s="530"/>
      <c r="I27" s="530"/>
      <c r="J27" s="530"/>
      <c r="K27" s="530"/>
      <c r="L27" s="530"/>
      <c r="M27" s="530"/>
      <c r="N27" s="530"/>
      <c r="O27" s="530"/>
      <c r="P27" s="530"/>
      <c r="Q27" s="530"/>
      <c r="R27" s="530"/>
    </row>
    <row r="28" spans="1:18" s="269" customFormat="1" ht="34.5" customHeight="1">
      <c r="A28" s="272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</row>
    <row r="29" spans="1:18" s="269" customFormat="1" ht="39.75" customHeight="1">
      <c r="A29" s="529" t="s">
        <v>220</v>
      </c>
      <c r="B29" s="529"/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</row>
    <row r="30" spans="1:18" s="273" customFormat="1" ht="34.5" customHeight="1">
      <c r="A30" s="530" t="s">
        <v>186</v>
      </c>
      <c r="B30" s="530"/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</row>
    <row r="31" spans="1:18" s="273" customFormat="1" ht="34.5" customHeight="1">
      <c r="A31" s="530" t="s">
        <v>187</v>
      </c>
      <c r="B31" s="530"/>
      <c r="C31" s="530"/>
      <c r="D31" s="530"/>
      <c r="E31" s="530"/>
      <c r="F31" s="530"/>
      <c r="G31" s="530"/>
      <c r="H31" s="530"/>
      <c r="I31" s="530"/>
      <c r="J31" s="530"/>
      <c r="K31" s="530"/>
      <c r="L31" s="530"/>
      <c r="M31" s="530"/>
      <c r="N31" s="530"/>
      <c r="O31" s="530"/>
      <c r="P31" s="530"/>
      <c r="Q31" s="530"/>
      <c r="R31" s="530"/>
    </row>
    <row r="32" spans="1:18" s="273" customFormat="1" ht="34.5" customHeight="1">
      <c r="A32" s="530" t="s">
        <v>188</v>
      </c>
      <c r="B32" s="530"/>
      <c r="C32" s="530"/>
      <c r="D32" s="530"/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30"/>
      <c r="Q32" s="530"/>
      <c r="R32" s="530"/>
    </row>
    <row r="33" spans="1:18" s="274" customFormat="1" ht="34.5" customHeight="1">
      <c r="A33" s="530" t="s">
        <v>189</v>
      </c>
      <c r="B33" s="530"/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</row>
    <row r="34" spans="1:18" s="274" customFormat="1" ht="34.5" customHeight="1">
      <c r="A34" s="530" t="s">
        <v>190</v>
      </c>
      <c r="B34" s="530"/>
      <c r="C34" s="530"/>
      <c r="D34" s="530"/>
      <c r="E34" s="530"/>
      <c r="F34" s="530"/>
      <c r="G34" s="530"/>
      <c r="H34" s="530"/>
      <c r="I34" s="530"/>
      <c r="J34" s="530"/>
      <c r="K34" s="530"/>
      <c r="L34" s="530"/>
      <c r="M34" s="530"/>
      <c r="N34" s="530"/>
      <c r="O34" s="530"/>
      <c r="P34" s="530"/>
      <c r="Q34" s="530"/>
      <c r="R34" s="530"/>
    </row>
    <row r="35" spans="1:18" s="273" customFormat="1" ht="34.5" customHeight="1">
      <c r="A35" s="530" t="s">
        <v>191</v>
      </c>
      <c r="B35" s="530"/>
      <c r="C35" s="530"/>
      <c r="D35" s="530"/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0"/>
      <c r="R35" s="530"/>
    </row>
    <row r="36" spans="1:18" s="273" customFormat="1" ht="34.5" customHeight="1">
      <c r="A36" s="530" t="s">
        <v>192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  <c r="P36" s="530"/>
      <c r="Q36" s="530"/>
      <c r="R36" s="530"/>
    </row>
    <row r="37" spans="1:18" s="273" customFormat="1" ht="34.5" customHeight="1">
      <c r="A37" s="530" t="s">
        <v>193</v>
      </c>
      <c r="B37" s="530"/>
      <c r="C37" s="530"/>
      <c r="D37" s="530"/>
      <c r="E37" s="530"/>
      <c r="F37" s="530"/>
      <c r="G37" s="530"/>
      <c r="H37" s="530"/>
      <c r="I37" s="530"/>
      <c r="J37" s="530"/>
      <c r="K37" s="530"/>
      <c r="L37" s="530"/>
      <c r="M37" s="530"/>
      <c r="N37" s="530"/>
      <c r="O37" s="530"/>
      <c r="P37" s="530"/>
      <c r="Q37" s="530"/>
      <c r="R37" s="530"/>
    </row>
    <row r="38" spans="1:18" s="273" customFormat="1" ht="34.5" customHeight="1">
      <c r="A38" s="530" t="s">
        <v>194</v>
      </c>
      <c r="B38" s="530"/>
      <c r="C38" s="530"/>
      <c r="D38" s="530"/>
      <c r="E38" s="530"/>
      <c r="F38" s="530"/>
      <c r="G38" s="530"/>
      <c r="H38" s="530"/>
      <c r="I38" s="530"/>
      <c r="J38" s="530"/>
      <c r="K38" s="530"/>
      <c r="L38" s="530"/>
      <c r="M38" s="530"/>
      <c r="N38" s="530"/>
      <c r="O38" s="530"/>
      <c r="P38" s="530"/>
      <c r="Q38" s="530"/>
      <c r="R38" s="530"/>
    </row>
    <row r="39" spans="1:18" s="273" customFormat="1" ht="34.5" customHeight="1">
      <c r="A39" s="530" t="s">
        <v>195</v>
      </c>
      <c r="B39" s="530"/>
      <c r="C39" s="530"/>
      <c r="D39" s="530"/>
      <c r="E39" s="530"/>
      <c r="F39" s="530"/>
      <c r="G39" s="530"/>
      <c r="H39" s="530"/>
      <c r="I39" s="530"/>
      <c r="J39" s="530"/>
      <c r="K39" s="530"/>
      <c r="L39" s="530"/>
      <c r="M39" s="530"/>
      <c r="N39" s="530"/>
      <c r="O39" s="530"/>
      <c r="P39" s="530"/>
      <c r="Q39" s="530"/>
      <c r="R39" s="530"/>
    </row>
    <row r="40" spans="1:18" s="269" customFormat="1" ht="34.5" customHeight="1">
      <c r="A40" s="531"/>
      <c r="B40" s="531"/>
      <c r="C40" s="531"/>
      <c r="D40" s="531"/>
      <c r="E40" s="531"/>
      <c r="F40" s="531"/>
      <c r="G40" s="531"/>
      <c r="H40" s="531"/>
      <c r="I40" s="531"/>
      <c r="J40" s="531"/>
      <c r="K40" s="531"/>
      <c r="L40" s="531"/>
      <c r="M40" s="531"/>
      <c r="N40" s="206"/>
      <c r="O40" s="206"/>
      <c r="P40" s="206"/>
      <c r="Q40" s="206"/>
      <c r="R40" s="206"/>
    </row>
    <row r="41" spans="1:18" s="269" customFormat="1" ht="39.75" customHeight="1">
      <c r="A41" s="529"/>
      <c r="B41" s="529"/>
      <c r="C41" s="529"/>
      <c r="D41" s="529"/>
      <c r="E41" s="529"/>
      <c r="F41" s="529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</row>
    <row r="42" spans="16:33" s="269" customFormat="1" ht="24.75" customHeight="1"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ht="24.75" customHeight="1"/>
    <row r="44" spans="1:15" ht="15">
      <c r="A44" s="533"/>
      <c r="B44" s="533"/>
      <c r="C44" s="533"/>
      <c r="D44" s="533"/>
      <c r="E44" s="533"/>
      <c r="F44" s="533"/>
      <c r="G44" s="533"/>
      <c r="H44" s="533"/>
      <c r="I44" s="533"/>
      <c r="J44" s="533"/>
      <c r="K44" s="533"/>
      <c r="L44" s="533"/>
      <c r="M44" s="533"/>
      <c r="N44" s="533"/>
      <c r="O44" s="533"/>
    </row>
  </sheetData>
  <sheetProtection/>
  <mergeCells count="35">
    <mergeCell ref="A22:R22"/>
    <mergeCell ref="A33:R33"/>
    <mergeCell ref="A34:R34"/>
    <mergeCell ref="A35:R35"/>
    <mergeCell ref="A36:R36"/>
    <mergeCell ref="A37:R37"/>
    <mergeCell ref="A24:R24"/>
    <mergeCell ref="A39:R39"/>
    <mergeCell ref="A25:R25"/>
    <mergeCell ref="A26:R26"/>
    <mergeCell ref="A27:R27"/>
    <mergeCell ref="A30:R30"/>
    <mergeCell ref="A31:R31"/>
    <mergeCell ref="A32:R32"/>
    <mergeCell ref="A38:R38"/>
    <mergeCell ref="A23:R23"/>
    <mergeCell ref="A44:O44"/>
    <mergeCell ref="A8:R8"/>
    <mergeCell ref="A9:R9"/>
    <mergeCell ref="A11:R11"/>
    <mergeCell ref="A14:R14"/>
    <mergeCell ref="A21:R21"/>
    <mergeCell ref="A29:R29"/>
    <mergeCell ref="A15:R15"/>
    <mergeCell ref="A16:R16"/>
    <mergeCell ref="A5:R5"/>
    <mergeCell ref="A41:R41"/>
    <mergeCell ref="A19:R19"/>
    <mergeCell ref="A40:M40"/>
    <mergeCell ref="A12:R12"/>
    <mergeCell ref="A3:R3"/>
    <mergeCell ref="A6:R6"/>
    <mergeCell ref="A7:R7"/>
    <mergeCell ref="A17:R17"/>
    <mergeCell ref="A18:R18"/>
  </mergeCells>
  <hyperlinks>
    <hyperlink ref="A7:R7" location="'Tab A'!A1" display="Tabela A - Estatísticas Básicas"/>
    <hyperlink ref="A8:R8" location="'Tab B'!A1" display="Tabela B - Estatísticas Básicas"/>
    <hyperlink ref="A12:R12" location="Tab1.1!A1" display="Tabela 1.1 - Número de Instituições de Educação Superior por Organização Acadêmica e Categoria Administrativa"/>
    <hyperlink ref="A15:R15" location="Tab2.1!A1" display="Tabela 2.1 -  Número de Cursos de Graduação por Modalidade de Ensino e por Grau Acadêmico"/>
    <hyperlink ref="A16:R16" location="Tab2.2!A1" display="Tabela 2.2 - Evolução do Número de Cursos de Graduação Presencial de Educação Tecnológica por Organização Acadêmica"/>
    <hyperlink ref="A17:R17" location="Tab2.5!A1" display="Tabela 2.5 - Número de matrículas de Graduação em Licenciatura, frequência e frequência Acumulada, segundo os Cursos de Graduação em Licenciatura que possuem os maiores números de alunos "/>
    <hyperlink ref="A22:R22" location="Tab4.1!A1" display="Tabela 4.1 - Número de Funções Docentes em Exercício na Educação Superior, por Categoria Administrativa e por Grau de Formação "/>
    <hyperlink ref="A23:R23" location="Tab4.2!A1" display="Tabela 4.2 - Número de Funções Docentes em Exercício na Educação Superior, por Regime de Trabalho, segundo a Categoria Administrativa"/>
    <hyperlink ref="A24:R24" location="Tab4.3!A1" display="Tabela 4.3 - Número de Funções Docentes em Exercício na Educação Superior por Grau de Formação, segundo o Grau Acadêmico do Curso"/>
    <hyperlink ref="A25:R25" location="Tab4.4!A1" display="Tabela 4.4 - Número de Funções Docentes em Exercício na Educação Superior, por Grau de Formação, segundo a Categoria Administrativa e as Regiões Geográficas"/>
    <hyperlink ref="A26:R26" location="Tab4.5!A1" display="Tabela 4.5 - Número de Funções Docentes em Exercício na Educação Superior por Organização Acadêmica, segundo o Grau de Formação"/>
    <hyperlink ref="A27:R27" location="Tab4.6!A1" display="Tabela 4.6 - Número de Funções Docentes em Exercício na Educação Superior por Organização Acadêmica, segundo a Categoria Administrativa e Regime de Trabalho"/>
    <hyperlink ref="A38:R38" location="Tab5.9!Titulos_de_impressao" display="Tabela 5.9 - Número de Matrículas, Ingressos por Processo Seletivo e Concluintes de Graduação Presencial por Turno, segundo a Categoria Administrativa"/>
    <hyperlink ref="A37:R37" location="Tab5.8!A1" display="Tabela 5.8 - Número de Matrículas, Ingressos Total e Concluintes em Cursos de Graduação Tecnológica por Modalidade de Ensino, segundo a Categoria Administrativa"/>
    <hyperlink ref="A36:R36" location="Tab5.7!A1" display="Tabela 5.7 - Número de Ingressos por Processo Seletivo, Matrículas e Concluintes em Cursos de Graduação Presencial por Sexo, segundo a Organização Acadêmica"/>
    <hyperlink ref="A35:R35" location="Tab5.6!A1" display="Tabela 5.6 - Número de Ingressos por Processo Seletivo, Matrículas e Concluintes em Cursos de Graduação Presencial por Sexo, segundo a Categoria Administrativa "/>
    <hyperlink ref="A34:R34" location="Tab5.5!A1" display="Tabela 5.5 - Número de Concluintes em Cursos de Graduação, por Modalidade de Ensino e Categoria Administrativa, segundo o Grau Acadêmico"/>
    <hyperlink ref="A33:R33" location="Tab5.4!A1" display="Tabela 5.4 - Número de Ingressos Total por Modalidade de Ensino e Categoria Administrativa, segundo o Grau Acadêmico"/>
    <hyperlink ref="A31:R31" location="Tab5.2!A1" display="Tabela 5.2 - Número de Matrículas em Cursos de Graduação por Modalidade de Ensino e Categoria Administrativa, segundo o Grau Acadêmico"/>
    <hyperlink ref="A30:R30" location="Tab5.1!A1" display="Tabela 5.1 - Número de Matrículas em Cursos de Graduação por Organização Acadêmica e Modalidade de Ensino, segundo a Categoria Administrativa"/>
    <hyperlink ref="A39:R39" location="Tab5.10!Area_de_impressao" display="Tabela 5.10 - Número de Matrículas de Graduação Presencial por Categoria Administrativa (Pública e Privada), segundo a Região Geográfica e a Unidade da Federação"/>
    <hyperlink ref="A32:R32" location="Tab5.3!A1" display="Tabela 5.2 - Número de Matrículas em Cursos de Graduação por Modalidade de Ensino e Categoria Administrativa, segundo o Grau Acadêmico"/>
    <hyperlink ref="A18:R18" location="Tab2.5!A1" display="Tabela 2.4 - Número de matrículas de Graduação em Licenciatura, frequência e frequência Acumulada, segundo os Cursos de Graduação em Licenciatura que possuem os maiores números de alunos "/>
    <hyperlink ref="A9:R9" location="Perfis!A1" display="Perfis - Vínculo Docente e Vínculo Discente"/>
    <hyperlink ref="A19:R19" location="Tab2.6!A1" display="Tabela 2.6 – Número de Vagas de Cursos de Graduação, por Tipo de Vaga e por Modalidade de Ensino, segundo a Categoria Administrativa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1" r:id="rId2"/>
  <headerFooter>
    <oddHeader>&amp;L&amp;G&amp;R&amp;"-,Negrito"&amp;24&amp;K04-048DIRETORIA DE ESTATÍSTICAS EDUCACIONAIS
DEED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U74"/>
  <sheetViews>
    <sheetView showGridLines="0" workbookViewId="0" topLeftCell="A1">
      <selection activeCell="A1" sqref="A1:T1"/>
    </sheetView>
  </sheetViews>
  <sheetFormatPr defaultColWidth="9.140625" defaultRowHeight="15"/>
  <cols>
    <col min="1" max="1" width="7.57421875" style="57" customWidth="1"/>
    <col min="2" max="2" width="18.421875" style="60" customWidth="1"/>
    <col min="3" max="3" width="9.57421875" style="57" customWidth="1"/>
    <col min="4" max="14" width="9.421875" style="57" customWidth="1"/>
    <col min="15" max="15" width="9.57421875" style="57" customWidth="1"/>
    <col min="16" max="16" width="8.00390625" style="57" customWidth="1"/>
    <col min="17" max="17" width="8.140625" style="57" customWidth="1"/>
    <col min="18" max="18" width="8.00390625" style="57" customWidth="1"/>
    <col min="19" max="20" width="9.140625" style="57" customWidth="1"/>
    <col min="21" max="16384" width="9.140625" style="57" customWidth="1"/>
  </cols>
  <sheetData>
    <row r="1" spans="1:20" s="52" customFormat="1" ht="24.75" customHeight="1">
      <c r="A1" s="658" t="s">
        <v>260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</row>
    <row r="2" spans="1:21" ht="6" customHeight="1">
      <c r="A2" s="52"/>
      <c r="B2" s="91"/>
      <c r="I2" s="52"/>
      <c r="U2" s="52"/>
    </row>
    <row r="3" spans="1:21" ht="19.5" customHeight="1">
      <c r="A3" s="633" t="s">
        <v>84</v>
      </c>
      <c r="B3" s="648" t="s">
        <v>86</v>
      </c>
      <c r="C3" s="629" t="s">
        <v>103</v>
      </c>
      <c r="D3" s="629"/>
      <c r="E3" s="629"/>
      <c r="F3" s="629"/>
      <c r="G3" s="629"/>
      <c r="H3" s="629"/>
      <c r="I3" s="629"/>
      <c r="J3" s="629"/>
      <c r="K3" s="629"/>
      <c r="L3" s="629"/>
      <c r="M3" s="629"/>
      <c r="N3" s="629"/>
      <c r="O3" s="629"/>
      <c r="P3" s="629"/>
      <c r="Q3" s="629"/>
      <c r="R3" s="629"/>
      <c r="S3" s="629"/>
      <c r="T3" s="629"/>
      <c r="U3" s="52"/>
    </row>
    <row r="4" spans="1:21" s="69" customFormat="1" ht="19.5" customHeight="1">
      <c r="A4" s="634"/>
      <c r="B4" s="649"/>
      <c r="C4" s="659" t="s">
        <v>4</v>
      </c>
      <c r="D4" s="651"/>
      <c r="E4" s="651"/>
      <c r="F4" s="651"/>
      <c r="G4" s="651"/>
      <c r="H4" s="651"/>
      <c r="I4" s="651" t="s">
        <v>6</v>
      </c>
      <c r="J4" s="651"/>
      <c r="K4" s="651"/>
      <c r="L4" s="651"/>
      <c r="M4" s="651"/>
      <c r="N4" s="651"/>
      <c r="O4" s="651" t="s">
        <v>85</v>
      </c>
      <c r="P4" s="651"/>
      <c r="Q4" s="651"/>
      <c r="R4" s="651"/>
      <c r="S4" s="651"/>
      <c r="T4" s="656"/>
      <c r="U4" s="62"/>
    </row>
    <row r="5" spans="1:21" s="69" customFormat="1" ht="19.5" customHeight="1">
      <c r="A5" s="634"/>
      <c r="B5" s="649"/>
      <c r="C5" s="648" t="s">
        <v>4</v>
      </c>
      <c r="D5" s="651" t="s">
        <v>7</v>
      </c>
      <c r="E5" s="651"/>
      <c r="F5" s="651"/>
      <c r="G5" s="651"/>
      <c r="H5" s="651" t="s">
        <v>1</v>
      </c>
      <c r="I5" s="651" t="s">
        <v>4</v>
      </c>
      <c r="J5" s="651" t="s">
        <v>7</v>
      </c>
      <c r="K5" s="651"/>
      <c r="L5" s="651"/>
      <c r="M5" s="651"/>
      <c r="N5" s="651" t="s">
        <v>1</v>
      </c>
      <c r="O5" s="651" t="s">
        <v>4</v>
      </c>
      <c r="P5" s="651" t="s">
        <v>7</v>
      </c>
      <c r="Q5" s="651"/>
      <c r="R5" s="651"/>
      <c r="S5" s="651"/>
      <c r="T5" s="656" t="s">
        <v>1</v>
      </c>
      <c r="U5" s="62"/>
    </row>
    <row r="6" spans="1:21" s="69" customFormat="1" ht="19.5" customHeight="1">
      <c r="A6" s="635"/>
      <c r="B6" s="650"/>
      <c r="C6" s="650"/>
      <c r="D6" s="64" t="s">
        <v>4</v>
      </c>
      <c r="E6" s="64" t="s">
        <v>9</v>
      </c>
      <c r="F6" s="64" t="s">
        <v>8</v>
      </c>
      <c r="G6" s="64" t="s">
        <v>10</v>
      </c>
      <c r="H6" s="651"/>
      <c r="I6" s="651"/>
      <c r="J6" s="64" t="s">
        <v>4</v>
      </c>
      <c r="K6" s="64" t="s">
        <v>9</v>
      </c>
      <c r="L6" s="64" t="s">
        <v>8</v>
      </c>
      <c r="M6" s="64" t="s">
        <v>10</v>
      </c>
      <c r="N6" s="651"/>
      <c r="O6" s="651"/>
      <c r="P6" s="64" t="s">
        <v>4</v>
      </c>
      <c r="Q6" s="64" t="s">
        <v>9</v>
      </c>
      <c r="R6" s="64" t="s">
        <v>8</v>
      </c>
      <c r="S6" s="64" t="s">
        <v>10</v>
      </c>
      <c r="T6" s="656"/>
      <c r="U6" s="62"/>
    </row>
    <row r="7" spans="1:21" s="69" customFormat="1" ht="6" customHeight="1">
      <c r="A7" s="63"/>
      <c r="B7" s="63"/>
      <c r="C7" s="63"/>
      <c r="D7" s="92"/>
      <c r="E7" s="92"/>
      <c r="F7" s="92"/>
      <c r="G7" s="92"/>
      <c r="H7" s="63"/>
      <c r="I7" s="63"/>
      <c r="J7" s="92"/>
      <c r="K7" s="92"/>
      <c r="L7" s="92"/>
      <c r="M7" s="92"/>
      <c r="N7" s="63"/>
      <c r="O7" s="63"/>
      <c r="P7" s="92"/>
      <c r="Q7" s="92"/>
      <c r="R7" s="92"/>
      <c r="S7" s="92"/>
      <c r="T7" s="63"/>
      <c r="U7" s="62"/>
    </row>
    <row r="8" spans="1:20" s="69" customFormat="1" ht="15" customHeight="1">
      <c r="A8" s="446">
        <v>2005</v>
      </c>
      <c r="B8" s="447" t="s">
        <v>4</v>
      </c>
      <c r="C8" s="448">
        <v>4567798</v>
      </c>
      <c r="D8" s="448">
        <v>1246704</v>
      </c>
      <c r="E8" s="448">
        <v>595327</v>
      </c>
      <c r="F8" s="448">
        <v>514726</v>
      </c>
      <c r="G8" s="448">
        <v>136651</v>
      </c>
      <c r="H8" s="448">
        <v>3321094</v>
      </c>
      <c r="I8" s="448">
        <v>4453156</v>
      </c>
      <c r="J8" s="448">
        <v>1192189</v>
      </c>
      <c r="K8" s="448">
        <v>579587</v>
      </c>
      <c r="L8" s="448">
        <v>477349</v>
      </c>
      <c r="M8" s="448">
        <v>135253</v>
      </c>
      <c r="N8" s="448">
        <v>3260967</v>
      </c>
      <c r="O8" s="448">
        <v>114642</v>
      </c>
      <c r="P8" s="448">
        <v>54515</v>
      </c>
      <c r="Q8" s="448">
        <v>15740</v>
      </c>
      <c r="R8" s="448">
        <v>37377</v>
      </c>
      <c r="S8" s="448">
        <v>1398</v>
      </c>
      <c r="T8" s="448">
        <v>60127</v>
      </c>
    </row>
    <row r="9" spans="1:20" s="69" customFormat="1" ht="15" customHeight="1">
      <c r="A9" s="36"/>
      <c r="B9" s="368" t="s">
        <v>2</v>
      </c>
      <c r="C9" s="370">
        <v>3001095</v>
      </c>
      <c r="D9" s="370">
        <v>612924</v>
      </c>
      <c r="E9" s="370">
        <v>325260</v>
      </c>
      <c r="F9" s="370">
        <v>200140</v>
      </c>
      <c r="G9" s="370">
        <v>87524</v>
      </c>
      <c r="H9" s="370">
        <v>2388171</v>
      </c>
      <c r="I9" s="370">
        <v>2987780</v>
      </c>
      <c r="J9" s="370">
        <v>603237</v>
      </c>
      <c r="K9" s="370">
        <v>325162</v>
      </c>
      <c r="L9" s="370">
        <v>190551</v>
      </c>
      <c r="M9" s="370">
        <v>87524</v>
      </c>
      <c r="N9" s="370">
        <v>2384543</v>
      </c>
      <c r="O9" s="370">
        <v>13315</v>
      </c>
      <c r="P9" s="370">
        <v>9687</v>
      </c>
      <c r="Q9" s="370">
        <v>98</v>
      </c>
      <c r="R9" s="370">
        <v>9589</v>
      </c>
      <c r="S9" s="369">
        <v>0</v>
      </c>
      <c r="T9" s="370">
        <v>3628</v>
      </c>
    </row>
    <row r="10" spans="1:20" s="69" customFormat="1" ht="15" customHeight="1">
      <c r="A10" s="36"/>
      <c r="B10" s="368" t="s">
        <v>0</v>
      </c>
      <c r="C10" s="370">
        <v>970331</v>
      </c>
      <c r="D10" s="370">
        <v>417175</v>
      </c>
      <c r="E10" s="370">
        <v>135089</v>
      </c>
      <c r="F10" s="370">
        <v>245482</v>
      </c>
      <c r="G10" s="370">
        <v>36604</v>
      </c>
      <c r="H10" s="370">
        <v>553156</v>
      </c>
      <c r="I10" s="370">
        <v>891929</v>
      </c>
      <c r="J10" s="370">
        <v>373745</v>
      </c>
      <c r="K10" s="370">
        <v>119447</v>
      </c>
      <c r="L10" s="370">
        <v>217694</v>
      </c>
      <c r="M10" s="370">
        <v>36604</v>
      </c>
      <c r="N10" s="370">
        <v>518184</v>
      </c>
      <c r="O10" s="370">
        <v>78402</v>
      </c>
      <c r="P10" s="370">
        <v>43430</v>
      </c>
      <c r="Q10" s="370">
        <v>15642</v>
      </c>
      <c r="R10" s="370">
        <v>27788</v>
      </c>
      <c r="S10" s="369">
        <v>0</v>
      </c>
      <c r="T10" s="370">
        <v>34972</v>
      </c>
    </row>
    <row r="11" spans="1:20" s="69" customFormat="1" ht="15" customHeight="1">
      <c r="A11" s="36"/>
      <c r="B11" s="368" t="s">
        <v>5</v>
      </c>
      <c r="C11" s="370">
        <v>237066</v>
      </c>
      <c r="D11" s="370">
        <v>56108</v>
      </c>
      <c r="E11" s="370">
        <v>29313</v>
      </c>
      <c r="F11" s="370">
        <v>22148</v>
      </c>
      <c r="G11" s="370">
        <v>4647</v>
      </c>
      <c r="H11" s="370">
        <v>180958</v>
      </c>
      <c r="I11" s="370">
        <v>214271</v>
      </c>
      <c r="J11" s="370">
        <v>54710</v>
      </c>
      <c r="K11" s="370">
        <v>29313</v>
      </c>
      <c r="L11" s="370">
        <v>22148</v>
      </c>
      <c r="M11" s="370">
        <v>3249</v>
      </c>
      <c r="N11" s="370">
        <v>159561</v>
      </c>
      <c r="O11" s="370">
        <v>22795</v>
      </c>
      <c r="P11" s="370">
        <v>1398</v>
      </c>
      <c r="Q11" s="369">
        <v>0</v>
      </c>
      <c r="R11" s="369">
        <v>0</v>
      </c>
      <c r="S11" s="370">
        <v>1398</v>
      </c>
      <c r="T11" s="370">
        <v>21397</v>
      </c>
    </row>
    <row r="12" spans="1:20" s="69" customFormat="1" ht="15" customHeight="1">
      <c r="A12" s="36"/>
      <c r="B12" s="368" t="s">
        <v>122</v>
      </c>
      <c r="C12" s="370">
        <v>356605</v>
      </c>
      <c r="D12" s="370">
        <v>159912</v>
      </c>
      <c r="E12" s="370">
        <v>105279</v>
      </c>
      <c r="F12" s="370">
        <v>46757</v>
      </c>
      <c r="G12" s="370">
        <v>7876</v>
      </c>
      <c r="H12" s="370">
        <v>196693</v>
      </c>
      <c r="I12" s="370">
        <v>356475</v>
      </c>
      <c r="J12" s="370">
        <v>159912</v>
      </c>
      <c r="K12" s="370">
        <v>105279</v>
      </c>
      <c r="L12" s="370">
        <v>46757</v>
      </c>
      <c r="M12" s="370">
        <v>7876</v>
      </c>
      <c r="N12" s="370">
        <v>196563</v>
      </c>
      <c r="O12" s="370">
        <v>130</v>
      </c>
      <c r="P12" s="369">
        <v>0</v>
      </c>
      <c r="Q12" s="369">
        <v>0</v>
      </c>
      <c r="R12" s="369">
        <v>0</v>
      </c>
      <c r="S12" s="369">
        <v>0</v>
      </c>
      <c r="T12" s="370">
        <v>130</v>
      </c>
    </row>
    <row r="13" spans="1:20" s="69" customFormat="1" ht="15" customHeight="1">
      <c r="A13" s="36"/>
      <c r="B13" s="368" t="s">
        <v>3</v>
      </c>
      <c r="C13" s="370">
        <v>2701</v>
      </c>
      <c r="D13" s="370">
        <v>585</v>
      </c>
      <c r="E13" s="370">
        <v>386</v>
      </c>
      <c r="F13" s="370">
        <v>199</v>
      </c>
      <c r="G13" s="370">
        <v>0</v>
      </c>
      <c r="H13" s="370">
        <v>2116</v>
      </c>
      <c r="I13" s="370">
        <v>2701</v>
      </c>
      <c r="J13" s="370">
        <v>585</v>
      </c>
      <c r="K13" s="370">
        <v>386</v>
      </c>
      <c r="L13" s="370">
        <v>199</v>
      </c>
      <c r="M13" s="370">
        <v>0</v>
      </c>
      <c r="N13" s="370">
        <v>2116</v>
      </c>
      <c r="O13" s="369">
        <v>0</v>
      </c>
      <c r="P13" s="369">
        <v>0</v>
      </c>
      <c r="Q13" s="369">
        <v>0</v>
      </c>
      <c r="R13" s="369">
        <v>0</v>
      </c>
      <c r="S13" s="369">
        <v>0</v>
      </c>
      <c r="T13" s="369">
        <v>0</v>
      </c>
    </row>
    <row r="14" spans="1:20" s="69" customFormat="1" ht="6" customHeight="1">
      <c r="A14" s="36"/>
      <c r="B14" s="368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</row>
    <row r="15" spans="1:20" s="69" customFormat="1" ht="15" customHeight="1">
      <c r="A15" s="446">
        <v>2006</v>
      </c>
      <c r="B15" s="447" t="s">
        <v>4</v>
      </c>
      <c r="C15" s="448">
        <v>4883852</v>
      </c>
      <c r="D15" s="448">
        <v>1251365</v>
      </c>
      <c r="E15" s="448">
        <v>607180</v>
      </c>
      <c r="F15" s="448">
        <v>502826</v>
      </c>
      <c r="G15" s="448">
        <v>141359</v>
      </c>
      <c r="H15" s="448">
        <v>3632487</v>
      </c>
      <c r="I15" s="448">
        <v>4676646</v>
      </c>
      <c r="J15" s="448">
        <v>1209304</v>
      </c>
      <c r="K15" s="448">
        <v>589821</v>
      </c>
      <c r="L15" s="448">
        <v>481756</v>
      </c>
      <c r="M15" s="448">
        <v>137727</v>
      </c>
      <c r="N15" s="448">
        <v>3467342</v>
      </c>
      <c r="O15" s="448">
        <v>207206</v>
      </c>
      <c r="P15" s="448">
        <v>42061</v>
      </c>
      <c r="Q15" s="448">
        <v>17359</v>
      </c>
      <c r="R15" s="448">
        <v>21070</v>
      </c>
      <c r="S15" s="448">
        <v>3632</v>
      </c>
      <c r="T15" s="448">
        <v>165145</v>
      </c>
    </row>
    <row r="16" spans="1:20" s="69" customFormat="1" ht="15" customHeight="1">
      <c r="A16" s="36"/>
      <c r="B16" s="368" t="s">
        <v>2</v>
      </c>
      <c r="C16" s="370">
        <v>3172626</v>
      </c>
      <c r="D16" s="370">
        <v>623182</v>
      </c>
      <c r="E16" s="370">
        <v>335120</v>
      </c>
      <c r="F16" s="370">
        <v>196764</v>
      </c>
      <c r="G16" s="370">
        <v>91298</v>
      </c>
      <c r="H16" s="370">
        <v>2549444</v>
      </c>
      <c r="I16" s="370">
        <v>3162480</v>
      </c>
      <c r="J16" s="370">
        <v>621831</v>
      </c>
      <c r="K16" s="370">
        <v>333896</v>
      </c>
      <c r="L16" s="370">
        <v>196764</v>
      </c>
      <c r="M16" s="370">
        <v>91171</v>
      </c>
      <c r="N16" s="370">
        <v>2540649</v>
      </c>
      <c r="O16" s="370">
        <v>10146</v>
      </c>
      <c r="P16" s="370">
        <v>1351</v>
      </c>
      <c r="Q16" s="370">
        <v>1224</v>
      </c>
      <c r="R16" s="370">
        <v>0</v>
      </c>
      <c r="S16" s="370">
        <v>127</v>
      </c>
      <c r="T16" s="370">
        <v>8795</v>
      </c>
    </row>
    <row r="17" spans="1:20" s="69" customFormat="1" ht="15" customHeight="1">
      <c r="A17" s="36"/>
      <c r="B17" s="368" t="s">
        <v>0</v>
      </c>
      <c r="C17" s="370">
        <v>1023582</v>
      </c>
      <c r="D17" s="370">
        <v>403525</v>
      </c>
      <c r="E17" s="370">
        <v>130530</v>
      </c>
      <c r="F17" s="370">
        <v>238237</v>
      </c>
      <c r="G17" s="370">
        <v>34758</v>
      </c>
      <c r="H17" s="370">
        <v>620057</v>
      </c>
      <c r="I17" s="370">
        <v>873774</v>
      </c>
      <c r="J17" s="370">
        <v>365779</v>
      </c>
      <c r="K17" s="370">
        <v>114395</v>
      </c>
      <c r="L17" s="370">
        <v>217167</v>
      </c>
      <c r="M17" s="370">
        <v>34217</v>
      </c>
      <c r="N17" s="370">
        <v>507995</v>
      </c>
      <c r="O17" s="370">
        <v>149808</v>
      </c>
      <c r="P17" s="370">
        <v>37746</v>
      </c>
      <c r="Q17" s="370">
        <v>16135</v>
      </c>
      <c r="R17" s="370">
        <v>21070</v>
      </c>
      <c r="S17" s="370">
        <v>541</v>
      </c>
      <c r="T17" s="370">
        <v>112062</v>
      </c>
    </row>
    <row r="18" spans="1:20" s="69" customFormat="1" ht="15" customHeight="1">
      <c r="A18" s="36"/>
      <c r="B18" s="368" t="s">
        <v>5</v>
      </c>
      <c r="C18" s="370">
        <v>325901</v>
      </c>
      <c r="D18" s="370">
        <v>62904</v>
      </c>
      <c r="E18" s="370">
        <v>32616</v>
      </c>
      <c r="F18" s="370">
        <v>23113</v>
      </c>
      <c r="G18" s="370">
        <v>7175</v>
      </c>
      <c r="H18" s="370">
        <v>262997</v>
      </c>
      <c r="I18" s="370">
        <v>278727</v>
      </c>
      <c r="J18" s="370">
        <v>59940</v>
      </c>
      <c r="K18" s="370">
        <v>32616</v>
      </c>
      <c r="L18" s="370">
        <v>23113</v>
      </c>
      <c r="M18" s="370">
        <v>4211</v>
      </c>
      <c r="N18" s="370">
        <v>218787</v>
      </c>
      <c r="O18" s="370">
        <v>47174</v>
      </c>
      <c r="P18" s="370">
        <v>2964</v>
      </c>
      <c r="Q18" s="369">
        <v>0</v>
      </c>
      <c r="R18" s="369">
        <v>0</v>
      </c>
      <c r="S18" s="370">
        <v>2964</v>
      </c>
      <c r="T18" s="370">
        <v>44210</v>
      </c>
    </row>
    <row r="19" spans="1:20" s="69" customFormat="1" ht="15" customHeight="1">
      <c r="A19" s="36"/>
      <c r="B19" s="368" t="s">
        <v>122</v>
      </c>
      <c r="C19" s="370">
        <v>361093</v>
      </c>
      <c r="D19" s="370">
        <v>161104</v>
      </c>
      <c r="E19" s="370">
        <v>108488</v>
      </c>
      <c r="F19" s="370">
        <v>44566</v>
      </c>
      <c r="G19" s="370">
        <v>8050</v>
      </c>
      <c r="H19" s="370">
        <v>199989</v>
      </c>
      <c r="I19" s="370">
        <v>361015</v>
      </c>
      <c r="J19" s="370">
        <v>161104</v>
      </c>
      <c r="K19" s="370">
        <v>108488</v>
      </c>
      <c r="L19" s="370">
        <v>44566</v>
      </c>
      <c r="M19" s="370">
        <v>8050</v>
      </c>
      <c r="N19" s="370">
        <v>199911</v>
      </c>
      <c r="O19" s="370">
        <v>78</v>
      </c>
      <c r="P19" s="369">
        <v>0</v>
      </c>
      <c r="Q19" s="369">
        <v>0</v>
      </c>
      <c r="R19" s="369">
        <v>0</v>
      </c>
      <c r="S19" s="369">
        <v>0</v>
      </c>
      <c r="T19" s="370">
        <v>78</v>
      </c>
    </row>
    <row r="20" spans="1:20" s="69" customFormat="1" ht="15" customHeight="1">
      <c r="A20" s="36"/>
      <c r="B20" s="368" t="s">
        <v>3</v>
      </c>
      <c r="C20" s="370">
        <v>650</v>
      </c>
      <c r="D20" s="370">
        <v>650</v>
      </c>
      <c r="E20" s="370">
        <v>426</v>
      </c>
      <c r="F20" s="370">
        <v>146</v>
      </c>
      <c r="G20" s="370">
        <v>78</v>
      </c>
      <c r="H20" s="370" t="s">
        <v>16</v>
      </c>
      <c r="I20" s="370">
        <v>650</v>
      </c>
      <c r="J20" s="370">
        <v>650</v>
      </c>
      <c r="K20" s="370">
        <v>426</v>
      </c>
      <c r="L20" s="370">
        <v>146</v>
      </c>
      <c r="M20" s="370">
        <v>78</v>
      </c>
      <c r="N20" s="369">
        <v>0</v>
      </c>
      <c r="O20" s="369">
        <v>0</v>
      </c>
      <c r="P20" s="369">
        <v>0</v>
      </c>
      <c r="Q20" s="369">
        <v>0</v>
      </c>
      <c r="R20" s="369">
        <v>0</v>
      </c>
      <c r="S20" s="369">
        <v>0</v>
      </c>
      <c r="T20" s="369">
        <v>0</v>
      </c>
    </row>
    <row r="21" spans="1:20" s="69" customFormat="1" ht="6" customHeight="1">
      <c r="A21" s="36"/>
      <c r="B21" s="368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</row>
    <row r="22" spans="1:20" s="69" customFormat="1" ht="15" customHeight="1">
      <c r="A22" s="446">
        <v>2007</v>
      </c>
      <c r="B22" s="447" t="s">
        <v>4</v>
      </c>
      <c r="C22" s="448">
        <v>5250147</v>
      </c>
      <c r="D22" s="448">
        <v>1335177</v>
      </c>
      <c r="E22" s="448">
        <v>641094</v>
      </c>
      <c r="F22" s="448">
        <v>550089</v>
      </c>
      <c r="G22" s="448">
        <v>143994</v>
      </c>
      <c r="H22" s="448">
        <v>3914970</v>
      </c>
      <c r="I22" s="448">
        <v>4880381</v>
      </c>
      <c r="J22" s="448">
        <v>1240968</v>
      </c>
      <c r="K22" s="448">
        <v>615542</v>
      </c>
      <c r="L22" s="448">
        <v>482814</v>
      </c>
      <c r="M22" s="448">
        <v>142612</v>
      </c>
      <c r="N22" s="448">
        <v>3639413</v>
      </c>
      <c r="O22" s="448">
        <v>369766</v>
      </c>
      <c r="P22" s="448">
        <v>94209</v>
      </c>
      <c r="Q22" s="448">
        <v>25552</v>
      </c>
      <c r="R22" s="448">
        <v>67275</v>
      </c>
      <c r="S22" s="448">
        <v>1382</v>
      </c>
      <c r="T22" s="448">
        <v>275557</v>
      </c>
    </row>
    <row r="23" spans="1:20" s="69" customFormat="1" ht="15" customHeight="1">
      <c r="A23" s="36"/>
      <c r="B23" s="368" t="s">
        <v>2</v>
      </c>
      <c r="C23" s="370">
        <v>3419495</v>
      </c>
      <c r="D23" s="370">
        <v>702814</v>
      </c>
      <c r="E23" s="370">
        <v>361651</v>
      </c>
      <c r="F23" s="370">
        <v>243825</v>
      </c>
      <c r="G23" s="370">
        <v>97338</v>
      </c>
      <c r="H23" s="370">
        <v>2716681</v>
      </c>
      <c r="I23" s="370">
        <v>3334370</v>
      </c>
      <c r="J23" s="370">
        <v>657794</v>
      </c>
      <c r="K23" s="370">
        <v>354614</v>
      </c>
      <c r="L23" s="370">
        <v>206018</v>
      </c>
      <c r="M23" s="370">
        <v>97162</v>
      </c>
      <c r="N23" s="370">
        <v>2676576</v>
      </c>
      <c r="O23" s="370">
        <v>85125</v>
      </c>
      <c r="P23" s="370">
        <v>45020</v>
      </c>
      <c r="Q23" s="370">
        <v>7037</v>
      </c>
      <c r="R23" s="370">
        <v>37807</v>
      </c>
      <c r="S23" s="370">
        <v>176</v>
      </c>
      <c r="T23" s="370">
        <v>40105</v>
      </c>
    </row>
    <row r="24" spans="1:20" s="69" customFormat="1" ht="15" customHeight="1">
      <c r="A24" s="36"/>
      <c r="B24" s="368" t="s">
        <v>0</v>
      </c>
      <c r="C24" s="370">
        <v>1062073</v>
      </c>
      <c r="D24" s="370">
        <v>407784</v>
      </c>
      <c r="E24" s="370">
        <v>137453</v>
      </c>
      <c r="F24" s="370">
        <v>237141</v>
      </c>
      <c r="G24" s="370">
        <v>33190</v>
      </c>
      <c r="H24" s="370">
        <v>654289</v>
      </c>
      <c r="I24" s="370">
        <v>846345</v>
      </c>
      <c r="J24" s="370">
        <v>359895</v>
      </c>
      <c r="K24" s="370">
        <v>119107</v>
      </c>
      <c r="L24" s="370">
        <v>207673</v>
      </c>
      <c r="M24" s="370">
        <v>33115</v>
      </c>
      <c r="N24" s="370">
        <v>486450</v>
      </c>
      <c r="O24" s="370">
        <v>215728</v>
      </c>
      <c r="P24" s="370">
        <v>47889</v>
      </c>
      <c r="Q24" s="370">
        <v>18346</v>
      </c>
      <c r="R24" s="370">
        <v>29468</v>
      </c>
      <c r="S24" s="370">
        <v>75</v>
      </c>
      <c r="T24" s="370">
        <v>167839</v>
      </c>
    </row>
    <row r="25" spans="1:20" s="69" customFormat="1" ht="15" customHeight="1">
      <c r="A25" s="36"/>
      <c r="B25" s="368" t="s">
        <v>5</v>
      </c>
      <c r="C25" s="370">
        <v>414822</v>
      </c>
      <c r="D25" s="370">
        <v>64820</v>
      </c>
      <c r="E25" s="370">
        <v>34357</v>
      </c>
      <c r="F25" s="370">
        <v>24743</v>
      </c>
      <c r="G25" s="370">
        <v>5720</v>
      </c>
      <c r="H25" s="370">
        <v>350002</v>
      </c>
      <c r="I25" s="370">
        <v>347150</v>
      </c>
      <c r="J25" s="370">
        <v>63520</v>
      </c>
      <c r="K25" s="370">
        <v>34188</v>
      </c>
      <c r="L25" s="370">
        <v>24743</v>
      </c>
      <c r="M25" s="370">
        <v>4589</v>
      </c>
      <c r="N25" s="370">
        <v>283630</v>
      </c>
      <c r="O25" s="370">
        <v>67672</v>
      </c>
      <c r="P25" s="370">
        <v>1300</v>
      </c>
      <c r="Q25" s="370">
        <v>169</v>
      </c>
      <c r="R25" s="369">
        <v>0</v>
      </c>
      <c r="S25" s="370">
        <v>1131</v>
      </c>
      <c r="T25" s="370">
        <v>66372</v>
      </c>
    </row>
    <row r="26" spans="1:20" s="69" customFormat="1" ht="15" customHeight="1">
      <c r="A26" s="36"/>
      <c r="B26" s="368" t="s">
        <v>122</v>
      </c>
      <c r="C26" s="370">
        <v>345778</v>
      </c>
      <c r="D26" s="370">
        <v>156393</v>
      </c>
      <c r="E26" s="370">
        <v>104494</v>
      </c>
      <c r="F26" s="370">
        <v>44203</v>
      </c>
      <c r="G26" s="370">
        <v>7696</v>
      </c>
      <c r="H26" s="370">
        <v>189385</v>
      </c>
      <c r="I26" s="370">
        <v>344537</v>
      </c>
      <c r="J26" s="370">
        <v>156393</v>
      </c>
      <c r="K26" s="370">
        <v>104494</v>
      </c>
      <c r="L26" s="370">
        <v>44203</v>
      </c>
      <c r="M26" s="370">
        <v>7696</v>
      </c>
      <c r="N26" s="370">
        <v>188144</v>
      </c>
      <c r="O26" s="370">
        <v>1241</v>
      </c>
      <c r="P26" s="369">
        <v>0</v>
      </c>
      <c r="Q26" s="369">
        <v>0</v>
      </c>
      <c r="R26" s="369">
        <v>0</v>
      </c>
      <c r="S26" s="369">
        <v>0</v>
      </c>
      <c r="T26" s="370">
        <v>1241</v>
      </c>
    </row>
    <row r="27" spans="1:20" s="69" customFormat="1" ht="15" customHeight="1">
      <c r="A27" s="36"/>
      <c r="B27" s="368" t="s">
        <v>3</v>
      </c>
      <c r="C27" s="370">
        <v>7979</v>
      </c>
      <c r="D27" s="370">
        <v>3366</v>
      </c>
      <c r="E27" s="370">
        <v>3139</v>
      </c>
      <c r="F27" s="370">
        <v>177</v>
      </c>
      <c r="G27" s="370">
        <v>50</v>
      </c>
      <c r="H27" s="370">
        <v>4613</v>
      </c>
      <c r="I27" s="370">
        <v>7979</v>
      </c>
      <c r="J27" s="370">
        <v>3366</v>
      </c>
      <c r="K27" s="370">
        <v>3139</v>
      </c>
      <c r="L27" s="370">
        <v>177</v>
      </c>
      <c r="M27" s="370">
        <v>50</v>
      </c>
      <c r="N27" s="370">
        <v>4613</v>
      </c>
      <c r="O27" s="369">
        <v>0</v>
      </c>
      <c r="P27" s="369">
        <v>0</v>
      </c>
      <c r="Q27" s="369">
        <v>0</v>
      </c>
      <c r="R27" s="369">
        <v>0</v>
      </c>
      <c r="S27" s="369">
        <v>0</v>
      </c>
      <c r="T27" s="369">
        <v>0</v>
      </c>
    </row>
    <row r="28" spans="1:20" s="69" customFormat="1" ht="6" customHeight="1">
      <c r="A28" s="36"/>
      <c r="B28" s="368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</row>
    <row r="29" spans="1:20" s="69" customFormat="1" ht="15" customHeight="1">
      <c r="A29" s="446">
        <v>2008</v>
      </c>
      <c r="B29" s="447" t="s">
        <v>4</v>
      </c>
      <c r="C29" s="448">
        <v>5808017</v>
      </c>
      <c r="D29" s="448">
        <v>1552953</v>
      </c>
      <c r="E29" s="448">
        <v>698319</v>
      </c>
      <c r="F29" s="448">
        <v>710175</v>
      </c>
      <c r="G29" s="448">
        <v>144459</v>
      </c>
      <c r="H29" s="448">
        <v>4255064</v>
      </c>
      <c r="I29" s="448">
        <v>5080056</v>
      </c>
      <c r="J29" s="448">
        <v>1273965</v>
      </c>
      <c r="K29" s="448">
        <v>643101</v>
      </c>
      <c r="L29" s="448">
        <v>490235</v>
      </c>
      <c r="M29" s="448">
        <v>140629</v>
      </c>
      <c r="N29" s="448">
        <v>3806091</v>
      </c>
      <c r="O29" s="448">
        <v>727961</v>
      </c>
      <c r="P29" s="448">
        <v>278988</v>
      </c>
      <c r="Q29" s="448">
        <v>55218</v>
      </c>
      <c r="R29" s="448">
        <v>219940</v>
      </c>
      <c r="S29" s="448">
        <v>3830</v>
      </c>
      <c r="T29" s="448">
        <v>448973</v>
      </c>
    </row>
    <row r="30" spans="1:20" s="69" customFormat="1" ht="15" customHeight="1">
      <c r="A30" s="36"/>
      <c r="B30" s="368" t="s">
        <v>2</v>
      </c>
      <c r="C30" s="370">
        <v>3772939</v>
      </c>
      <c r="D30" s="370">
        <v>848113</v>
      </c>
      <c r="E30" s="370">
        <v>393654</v>
      </c>
      <c r="F30" s="370">
        <v>357150</v>
      </c>
      <c r="G30" s="370">
        <v>97309</v>
      </c>
      <c r="H30" s="370">
        <v>2924826</v>
      </c>
      <c r="I30" s="370">
        <v>3517472</v>
      </c>
      <c r="J30" s="370">
        <v>693047</v>
      </c>
      <c r="K30" s="370">
        <v>380031</v>
      </c>
      <c r="L30" s="370">
        <v>216267</v>
      </c>
      <c r="M30" s="370">
        <v>96749</v>
      </c>
      <c r="N30" s="370">
        <v>2824425</v>
      </c>
      <c r="O30" s="370">
        <v>255467</v>
      </c>
      <c r="P30" s="370">
        <v>155066</v>
      </c>
      <c r="Q30" s="370">
        <v>13623</v>
      </c>
      <c r="R30" s="370">
        <v>140883</v>
      </c>
      <c r="S30" s="370">
        <v>560</v>
      </c>
      <c r="T30" s="370">
        <v>100401</v>
      </c>
    </row>
    <row r="31" spans="1:20" s="69" customFormat="1" ht="15" customHeight="1">
      <c r="A31" s="36"/>
      <c r="B31" s="368" t="s">
        <v>0</v>
      </c>
      <c r="C31" s="370">
        <v>1159750</v>
      </c>
      <c r="D31" s="370">
        <v>454086</v>
      </c>
      <c r="E31" s="370">
        <v>159069</v>
      </c>
      <c r="F31" s="370">
        <v>263955</v>
      </c>
      <c r="G31" s="370">
        <v>31062</v>
      </c>
      <c r="H31" s="370">
        <v>705664</v>
      </c>
      <c r="I31" s="370">
        <v>818632</v>
      </c>
      <c r="J31" s="370">
        <v>352594</v>
      </c>
      <c r="K31" s="370">
        <v>121850</v>
      </c>
      <c r="L31" s="370">
        <v>200460</v>
      </c>
      <c r="M31" s="370">
        <v>30284</v>
      </c>
      <c r="N31" s="370">
        <v>466038</v>
      </c>
      <c r="O31" s="370">
        <v>341118</v>
      </c>
      <c r="P31" s="370">
        <v>101492</v>
      </c>
      <c r="Q31" s="370">
        <v>37219</v>
      </c>
      <c r="R31" s="370">
        <v>63495</v>
      </c>
      <c r="S31" s="370">
        <v>778</v>
      </c>
      <c r="T31" s="370">
        <v>239626</v>
      </c>
    </row>
    <row r="32" spans="1:20" s="69" customFormat="1" ht="15" customHeight="1">
      <c r="A32" s="36"/>
      <c r="B32" s="368" t="s">
        <v>5</v>
      </c>
      <c r="C32" s="370">
        <v>539651</v>
      </c>
      <c r="D32" s="370">
        <v>91291</v>
      </c>
      <c r="E32" s="370">
        <v>40003</v>
      </c>
      <c r="F32" s="370">
        <v>44302</v>
      </c>
      <c r="G32" s="370">
        <v>6986</v>
      </c>
      <c r="H32" s="370">
        <v>448360</v>
      </c>
      <c r="I32" s="370">
        <v>412032</v>
      </c>
      <c r="J32" s="370">
        <v>68861</v>
      </c>
      <c r="K32" s="370">
        <v>35627</v>
      </c>
      <c r="L32" s="370">
        <v>28740</v>
      </c>
      <c r="M32" s="370">
        <v>4494</v>
      </c>
      <c r="N32" s="370">
        <v>343171</v>
      </c>
      <c r="O32" s="370">
        <v>127619</v>
      </c>
      <c r="P32" s="370">
        <v>22430</v>
      </c>
      <c r="Q32" s="370">
        <v>4376</v>
      </c>
      <c r="R32" s="370">
        <v>15562</v>
      </c>
      <c r="S32" s="370">
        <v>2492</v>
      </c>
      <c r="T32" s="370">
        <v>105189</v>
      </c>
    </row>
    <row r="33" spans="1:20" s="69" customFormat="1" ht="15" customHeight="1">
      <c r="A33" s="36"/>
      <c r="B33" s="368" t="s">
        <v>122</v>
      </c>
      <c r="C33" s="370">
        <v>333024</v>
      </c>
      <c r="D33" s="370">
        <v>156810</v>
      </c>
      <c r="E33" s="370">
        <v>105191</v>
      </c>
      <c r="F33" s="370">
        <v>44555</v>
      </c>
      <c r="G33" s="370">
        <v>7064</v>
      </c>
      <c r="H33" s="370">
        <v>176214</v>
      </c>
      <c r="I33" s="370">
        <v>329267</v>
      </c>
      <c r="J33" s="370">
        <v>156810</v>
      </c>
      <c r="K33" s="370">
        <v>105191</v>
      </c>
      <c r="L33" s="370">
        <v>44555</v>
      </c>
      <c r="M33" s="370">
        <v>7064</v>
      </c>
      <c r="N33" s="370">
        <v>172457</v>
      </c>
      <c r="O33" s="370">
        <v>3757</v>
      </c>
      <c r="P33" s="369">
        <v>0</v>
      </c>
      <c r="Q33" s="369">
        <v>0</v>
      </c>
      <c r="R33" s="369">
        <v>0</v>
      </c>
      <c r="S33" s="369">
        <v>0</v>
      </c>
      <c r="T33" s="370">
        <v>3757</v>
      </c>
    </row>
    <row r="34" spans="1:20" s="69" customFormat="1" ht="15" customHeight="1">
      <c r="A34" s="36"/>
      <c r="B34" s="368" t="s">
        <v>3</v>
      </c>
      <c r="C34" s="370">
        <v>2653</v>
      </c>
      <c r="D34" s="370">
        <v>2653</v>
      </c>
      <c r="E34" s="370">
        <v>402</v>
      </c>
      <c r="F34" s="370">
        <v>213</v>
      </c>
      <c r="G34" s="370">
        <v>2038</v>
      </c>
      <c r="H34" s="370" t="s">
        <v>16</v>
      </c>
      <c r="I34" s="370">
        <v>2653</v>
      </c>
      <c r="J34" s="370">
        <v>2653</v>
      </c>
      <c r="K34" s="370">
        <v>402</v>
      </c>
      <c r="L34" s="370">
        <v>213</v>
      </c>
      <c r="M34" s="370">
        <v>2038</v>
      </c>
      <c r="N34" s="369">
        <v>0</v>
      </c>
      <c r="O34" s="369">
        <v>0</v>
      </c>
      <c r="P34" s="369">
        <v>0</v>
      </c>
      <c r="Q34" s="369">
        <v>0</v>
      </c>
      <c r="R34" s="369">
        <v>0</v>
      </c>
      <c r="S34" s="369">
        <v>0</v>
      </c>
      <c r="T34" s="369">
        <v>0</v>
      </c>
    </row>
    <row r="35" spans="1:20" s="69" customFormat="1" ht="6" customHeight="1">
      <c r="A35" s="36"/>
      <c r="B35" s="368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</row>
    <row r="36" spans="1:20" s="69" customFormat="1" ht="15" customHeight="1">
      <c r="A36" s="474">
        <v>2009</v>
      </c>
      <c r="B36" s="478" t="s">
        <v>4</v>
      </c>
      <c r="C36" s="515">
        <v>5954021</v>
      </c>
      <c r="D36" s="515">
        <v>1523864</v>
      </c>
      <c r="E36" s="515">
        <v>839397</v>
      </c>
      <c r="F36" s="515">
        <v>566204</v>
      </c>
      <c r="G36" s="515">
        <v>118263</v>
      </c>
      <c r="H36" s="515">
        <v>4430157</v>
      </c>
      <c r="I36" s="515">
        <v>5115896</v>
      </c>
      <c r="J36" s="515">
        <v>1351168</v>
      </c>
      <c r="K36" s="515">
        <v>752847</v>
      </c>
      <c r="L36" s="515">
        <v>480145</v>
      </c>
      <c r="M36" s="515">
        <v>118176</v>
      </c>
      <c r="N36" s="515">
        <v>3764728</v>
      </c>
      <c r="O36" s="515">
        <v>838125</v>
      </c>
      <c r="P36" s="515">
        <v>172696</v>
      </c>
      <c r="Q36" s="515">
        <v>86550</v>
      </c>
      <c r="R36" s="515">
        <v>86059</v>
      </c>
      <c r="S36" s="515">
        <v>87</v>
      </c>
      <c r="T36" s="515">
        <v>665429</v>
      </c>
    </row>
    <row r="37" spans="1:20" s="69" customFormat="1" ht="15" customHeight="1">
      <c r="A37" s="36"/>
      <c r="B37" s="368" t="s">
        <v>2</v>
      </c>
      <c r="C37" s="372">
        <v>3867551</v>
      </c>
      <c r="D37" s="372">
        <v>867030</v>
      </c>
      <c r="E37" s="372">
        <v>513597</v>
      </c>
      <c r="F37" s="372">
        <v>266277</v>
      </c>
      <c r="G37" s="372">
        <v>87156</v>
      </c>
      <c r="H37" s="372">
        <v>3000521</v>
      </c>
      <c r="I37" s="372">
        <v>3651105</v>
      </c>
      <c r="J37" s="372">
        <v>808902</v>
      </c>
      <c r="K37" s="372">
        <v>496802</v>
      </c>
      <c r="L37" s="372">
        <v>224944</v>
      </c>
      <c r="M37" s="372">
        <v>87156</v>
      </c>
      <c r="N37" s="372">
        <v>2842203</v>
      </c>
      <c r="O37" s="372">
        <v>216446</v>
      </c>
      <c r="P37" s="372">
        <v>58128</v>
      </c>
      <c r="Q37" s="372">
        <v>16795</v>
      </c>
      <c r="R37" s="372">
        <v>41333</v>
      </c>
      <c r="S37" s="369">
        <v>0</v>
      </c>
      <c r="T37" s="372">
        <v>158318</v>
      </c>
    </row>
    <row r="38" spans="1:20" s="69" customFormat="1" ht="15" customHeight="1">
      <c r="A38" s="36"/>
      <c r="B38" s="368" t="s">
        <v>0</v>
      </c>
      <c r="C38" s="372">
        <v>1191763</v>
      </c>
      <c r="D38" s="372">
        <v>458768</v>
      </c>
      <c r="E38" s="372">
        <v>214843</v>
      </c>
      <c r="F38" s="372">
        <v>219064</v>
      </c>
      <c r="G38" s="372">
        <v>24861</v>
      </c>
      <c r="H38" s="372">
        <v>732995</v>
      </c>
      <c r="I38" s="372">
        <v>771669</v>
      </c>
      <c r="J38" s="372">
        <v>361245</v>
      </c>
      <c r="K38" s="372">
        <v>157191</v>
      </c>
      <c r="L38" s="372">
        <v>179225</v>
      </c>
      <c r="M38" s="372">
        <v>24829</v>
      </c>
      <c r="N38" s="372">
        <v>410424</v>
      </c>
      <c r="O38" s="372">
        <v>420094</v>
      </c>
      <c r="P38" s="372">
        <v>97523</v>
      </c>
      <c r="Q38" s="372">
        <v>57652</v>
      </c>
      <c r="R38" s="372">
        <v>39839</v>
      </c>
      <c r="S38" s="372">
        <v>32</v>
      </c>
      <c r="T38" s="372">
        <v>322571</v>
      </c>
    </row>
    <row r="39" spans="1:20" s="69" customFormat="1" ht="15" customHeight="1">
      <c r="A39" s="36"/>
      <c r="B39" s="368" t="s">
        <v>5</v>
      </c>
      <c r="C39" s="372">
        <v>680679</v>
      </c>
      <c r="D39" s="372">
        <v>101890</v>
      </c>
      <c r="E39" s="372">
        <v>57534</v>
      </c>
      <c r="F39" s="372">
        <v>40859</v>
      </c>
      <c r="G39" s="372">
        <v>3497</v>
      </c>
      <c r="H39" s="372">
        <v>578789</v>
      </c>
      <c r="I39" s="372">
        <v>486730</v>
      </c>
      <c r="J39" s="372">
        <v>84845</v>
      </c>
      <c r="K39" s="372">
        <v>45431</v>
      </c>
      <c r="L39" s="372">
        <v>35972</v>
      </c>
      <c r="M39" s="372">
        <v>3442</v>
      </c>
      <c r="N39" s="372">
        <v>401885</v>
      </c>
      <c r="O39" s="372">
        <v>193949</v>
      </c>
      <c r="P39" s="372">
        <v>17045</v>
      </c>
      <c r="Q39" s="372">
        <v>12103</v>
      </c>
      <c r="R39" s="372">
        <v>4887</v>
      </c>
      <c r="S39" s="372">
        <v>55</v>
      </c>
      <c r="T39" s="372">
        <v>176904</v>
      </c>
    </row>
    <row r="40" spans="1:20" s="69" customFormat="1" ht="15" customHeight="1">
      <c r="A40" s="36"/>
      <c r="B40" s="368" t="s">
        <v>122</v>
      </c>
      <c r="C40" s="372">
        <v>214028</v>
      </c>
      <c r="D40" s="372">
        <v>96176</v>
      </c>
      <c r="E40" s="372">
        <v>53423</v>
      </c>
      <c r="F40" s="372">
        <v>40004</v>
      </c>
      <c r="G40" s="372">
        <v>2749</v>
      </c>
      <c r="H40" s="372">
        <v>117852</v>
      </c>
      <c r="I40" s="372">
        <v>206392</v>
      </c>
      <c r="J40" s="372">
        <v>96176</v>
      </c>
      <c r="K40" s="372">
        <v>53423</v>
      </c>
      <c r="L40" s="372">
        <v>40004</v>
      </c>
      <c r="M40" s="372">
        <v>2749</v>
      </c>
      <c r="N40" s="372">
        <v>110216</v>
      </c>
      <c r="O40" s="372">
        <v>7636</v>
      </c>
      <c r="P40" s="369">
        <v>0</v>
      </c>
      <c r="Q40" s="369">
        <v>0</v>
      </c>
      <c r="R40" s="369">
        <v>0</v>
      </c>
      <c r="S40" s="369">
        <v>0</v>
      </c>
      <c r="T40" s="372">
        <v>7636</v>
      </c>
    </row>
    <row r="41" spans="1:20" s="69" customFormat="1" ht="6" customHeight="1">
      <c r="A41" s="36"/>
      <c r="B41" s="368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</row>
    <row r="42" spans="1:21" s="69" customFormat="1" ht="15" customHeight="1">
      <c r="A42" s="474">
        <v>2010</v>
      </c>
      <c r="B42" s="478" t="s">
        <v>4</v>
      </c>
      <c r="C42" s="515">
        <v>6379299</v>
      </c>
      <c r="D42" s="515">
        <v>1643298</v>
      </c>
      <c r="E42" s="515">
        <v>938656</v>
      </c>
      <c r="F42" s="515">
        <v>601112</v>
      </c>
      <c r="G42" s="515">
        <v>103530</v>
      </c>
      <c r="H42" s="515">
        <v>4736001</v>
      </c>
      <c r="I42" s="515">
        <v>5449120</v>
      </c>
      <c r="J42" s="515">
        <v>1461696</v>
      </c>
      <c r="K42" s="515">
        <v>833934</v>
      </c>
      <c r="L42" s="515">
        <v>524698</v>
      </c>
      <c r="M42" s="515">
        <v>103064</v>
      </c>
      <c r="N42" s="515">
        <v>3987424</v>
      </c>
      <c r="O42" s="515">
        <v>930179</v>
      </c>
      <c r="P42" s="515">
        <v>181602</v>
      </c>
      <c r="Q42" s="515">
        <v>104722</v>
      </c>
      <c r="R42" s="515">
        <v>76414</v>
      </c>
      <c r="S42" s="515">
        <v>466</v>
      </c>
      <c r="T42" s="515">
        <v>748577</v>
      </c>
      <c r="U42" s="90"/>
    </row>
    <row r="43" spans="1:20" s="69" customFormat="1" ht="15" customHeight="1">
      <c r="A43" s="36"/>
      <c r="B43" s="368" t="s">
        <v>2</v>
      </c>
      <c r="C43" s="372">
        <v>4226717</v>
      </c>
      <c r="D43" s="372">
        <v>949925</v>
      </c>
      <c r="E43" s="372">
        <v>582691</v>
      </c>
      <c r="F43" s="372">
        <v>291848</v>
      </c>
      <c r="G43" s="372">
        <v>75386</v>
      </c>
      <c r="H43" s="372">
        <v>3276792</v>
      </c>
      <c r="I43" s="372">
        <v>3958544</v>
      </c>
      <c r="J43" s="372">
        <v>893885</v>
      </c>
      <c r="K43" s="372">
        <v>562445</v>
      </c>
      <c r="L43" s="372">
        <v>256054</v>
      </c>
      <c r="M43" s="372">
        <v>75386</v>
      </c>
      <c r="N43" s="372">
        <v>3064659</v>
      </c>
      <c r="O43" s="372">
        <v>268173</v>
      </c>
      <c r="P43" s="372">
        <v>56040</v>
      </c>
      <c r="Q43" s="372">
        <v>20246</v>
      </c>
      <c r="R43" s="372">
        <v>35794</v>
      </c>
      <c r="S43" s="372">
        <v>0</v>
      </c>
      <c r="T43" s="372">
        <v>212133</v>
      </c>
    </row>
    <row r="44" spans="1:20" s="69" customFormat="1" ht="15" customHeight="1">
      <c r="A44" s="36"/>
      <c r="B44" s="368" t="s">
        <v>0</v>
      </c>
      <c r="C44" s="372">
        <v>1354989</v>
      </c>
      <c r="D44" s="372">
        <v>561721</v>
      </c>
      <c r="E44" s="372">
        <v>287322</v>
      </c>
      <c r="F44" s="372">
        <v>249511</v>
      </c>
      <c r="G44" s="372">
        <v>24888</v>
      </c>
      <c r="H44" s="372">
        <v>793268</v>
      </c>
      <c r="I44" s="372">
        <v>928748</v>
      </c>
      <c r="J44" s="372">
        <v>458737</v>
      </c>
      <c r="K44" s="372">
        <v>220497</v>
      </c>
      <c r="L44" s="372">
        <v>213733</v>
      </c>
      <c r="M44" s="372">
        <v>24507</v>
      </c>
      <c r="N44" s="372">
        <v>470011</v>
      </c>
      <c r="O44" s="372">
        <v>426241</v>
      </c>
      <c r="P44" s="372">
        <v>102984</v>
      </c>
      <c r="Q44" s="372">
        <v>66825</v>
      </c>
      <c r="R44" s="372">
        <v>35778</v>
      </c>
      <c r="S44" s="372">
        <v>381</v>
      </c>
      <c r="T44" s="372">
        <v>323257</v>
      </c>
    </row>
    <row r="45" spans="1:20" s="69" customFormat="1" ht="15" customHeight="1">
      <c r="A45" s="36"/>
      <c r="B45" s="368" t="s">
        <v>5</v>
      </c>
      <c r="C45" s="372">
        <v>781609</v>
      </c>
      <c r="D45" s="372">
        <v>115723</v>
      </c>
      <c r="E45" s="372">
        <v>63481</v>
      </c>
      <c r="F45" s="372">
        <v>48986</v>
      </c>
      <c r="G45" s="372">
        <v>3256</v>
      </c>
      <c r="H45" s="372">
        <v>665886</v>
      </c>
      <c r="I45" s="372">
        <v>545844</v>
      </c>
      <c r="J45" s="372">
        <v>93145</v>
      </c>
      <c r="K45" s="372">
        <v>45830</v>
      </c>
      <c r="L45" s="372">
        <v>44144</v>
      </c>
      <c r="M45" s="372">
        <v>3171</v>
      </c>
      <c r="N45" s="372">
        <v>452699</v>
      </c>
      <c r="O45" s="372">
        <v>235765</v>
      </c>
      <c r="P45" s="372">
        <v>22578</v>
      </c>
      <c r="Q45" s="372">
        <v>17651</v>
      </c>
      <c r="R45" s="372">
        <v>4842</v>
      </c>
      <c r="S45" s="372">
        <v>85</v>
      </c>
      <c r="T45" s="372">
        <v>213187</v>
      </c>
    </row>
    <row r="46" spans="1:20" s="69" customFormat="1" ht="15" customHeight="1">
      <c r="A46" s="36"/>
      <c r="B46" s="368" t="s">
        <v>3</v>
      </c>
      <c r="C46" s="372">
        <v>15984</v>
      </c>
      <c r="D46" s="372">
        <v>15929</v>
      </c>
      <c r="E46" s="372">
        <v>5162</v>
      </c>
      <c r="F46" s="372">
        <v>10767</v>
      </c>
      <c r="G46" s="369">
        <v>0</v>
      </c>
      <c r="H46" s="372">
        <v>55</v>
      </c>
      <c r="I46" s="372">
        <v>15984</v>
      </c>
      <c r="J46" s="372">
        <v>15929</v>
      </c>
      <c r="K46" s="372">
        <v>5162</v>
      </c>
      <c r="L46" s="372">
        <v>10767</v>
      </c>
      <c r="M46" s="369">
        <v>0</v>
      </c>
      <c r="N46" s="372">
        <v>55</v>
      </c>
      <c r="O46" s="369">
        <v>0</v>
      </c>
      <c r="P46" s="369">
        <v>0</v>
      </c>
      <c r="Q46" s="369">
        <v>0</v>
      </c>
      <c r="R46" s="369">
        <v>0</v>
      </c>
      <c r="S46" s="369">
        <v>0</v>
      </c>
      <c r="T46" s="369">
        <v>0</v>
      </c>
    </row>
    <row r="47" spans="1:20" s="69" customFormat="1" ht="6" customHeight="1">
      <c r="A47" s="36"/>
      <c r="B47" s="368"/>
      <c r="C47" s="372"/>
      <c r="D47" s="372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</row>
    <row r="48" spans="1:20" s="59" customFormat="1" ht="15" customHeight="1">
      <c r="A48" s="474">
        <v>2011</v>
      </c>
      <c r="B48" s="478" t="s">
        <v>4</v>
      </c>
      <c r="C48" s="479">
        <v>6739689</v>
      </c>
      <c r="D48" s="479">
        <v>1773315</v>
      </c>
      <c r="E48" s="479">
        <v>1032936</v>
      </c>
      <c r="F48" s="479">
        <v>619354</v>
      </c>
      <c r="G48" s="479">
        <v>121025</v>
      </c>
      <c r="H48" s="479">
        <v>4966374</v>
      </c>
      <c r="I48" s="479">
        <v>5746762</v>
      </c>
      <c r="J48" s="479">
        <v>1595391</v>
      </c>
      <c r="K48" s="479">
        <v>548202</v>
      </c>
      <c r="L48" s="479">
        <v>927086</v>
      </c>
      <c r="M48" s="479">
        <v>120103</v>
      </c>
      <c r="N48" s="479">
        <v>4151371</v>
      </c>
      <c r="O48" s="479">
        <v>992927</v>
      </c>
      <c r="P48" s="479">
        <v>177924</v>
      </c>
      <c r="Q48" s="479">
        <v>105850</v>
      </c>
      <c r="R48" s="479">
        <v>71152</v>
      </c>
      <c r="S48" s="479">
        <v>922</v>
      </c>
      <c r="T48" s="479">
        <v>815003</v>
      </c>
    </row>
    <row r="49" spans="1:20" ht="15" customHeight="1">
      <c r="A49" s="36"/>
      <c r="B49" s="368" t="s">
        <v>2</v>
      </c>
      <c r="C49" s="369">
        <v>4495831</v>
      </c>
      <c r="D49" s="369">
        <v>1039539</v>
      </c>
      <c r="E49" s="369">
        <v>649318</v>
      </c>
      <c r="F49" s="369">
        <v>298474</v>
      </c>
      <c r="G49" s="369">
        <v>91747</v>
      </c>
      <c r="H49" s="369">
        <v>3456292</v>
      </c>
      <c r="I49" s="369">
        <v>4196423</v>
      </c>
      <c r="J49" s="369">
        <v>985848</v>
      </c>
      <c r="K49" s="369">
        <v>265801</v>
      </c>
      <c r="L49" s="369">
        <v>628300</v>
      </c>
      <c r="M49" s="369">
        <v>91747</v>
      </c>
      <c r="N49" s="369">
        <v>3210575</v>
      </c>
      <c r="O49" s="369">
        <v>299408</v>
      </c>
      <c r="P49" s="369">
        <v>53691</v>
      </c>
      <c r="Q49" s="369">
        <v>21018</v>
      </c>
      <c r="R49" s="369">
        <v>32673</v>
      </c>
      <c r="S49" s="369">
        <v>0</v>
      </c>
      <c r="T49" s="369">
        <v>245717</v>
      </c>
    </row>
    <row r="50" spans="1:20" ht="15" customHeight="1">
      <c r="A50" s="36"/>
      <c r="B50" s="368" t="s">
        <v>0</v>
      </c>
      <c r="C50" s="369">
        <v>1356329</v>
      </c>
      <c r="D50" s="369">
        <v>588329</v>
      </c>
      <c r="E50" s="369">
        <v>309185</v>
      </c>
      <c r="F50" s="369">
        <v>254094</v>
      </c>
      <c r="G50" s="369">
        <v>25050</v>
      </c>
      <c r="H50" s="369">
        <v>768000</v>
      </c>
      <c r="I50" s="369">
        <v>926780</v>
      </c>
      <c r="J50" s="369">
        <v>483544</v>
      </c>
      <c r="K50" s="369">
        <v>218181</v>
      </c>
      <c r="L50" s="369">
        <v>241029</v>
      </c>
      <c r="M50" s="369">
        <v>24334</v>
      </c>
      <c r="N50" s="369">
        <v>443236</v>
      </c>
      <c r="O50" s="369">
        <v>429549</v>
      </c>
      <c r="P50" s="369">
        <v>104785</v>
      </c>
      <c r="Q50" s="369">
        <v>68156</v>
      </c>
      <c r="R50" s="369">
        <v>35913</v>
      </c>
      <c r="S50" s="369">
        <v>716</v>
      </c>
      <c r="T50" s="369">
        <v>324764</v>
      </c>
    </row>
    <row r="51" spans="1:20" ht="15" customHeight="1">
      <c r="A51" s="71"/>
      <c r="B51" s="368" t="s">
        <v>5</v>
      </c>
      <c r="C51" s="369">
        <v>870534</v>
      </c>
      <c r="D51" s="369">
        <v>128533</v>
      </c>
      <c r="E51" s="369">
        <v>68184</v>
      </c>
      <c r="F51" s="369">
        <v>56121</v>
      </c>
      <c r="G51" s="369">
        <v>4228</v>
      </c>
      <c r="H51" s="369">
        <v>742001</v>
      </c>
      <c r="I51" s="369">
        <v>606564</v>
      </c>
      <c r="J51" s="369">
        <v>109085</v>
      </c>
      <c r="K51" s="369">
        <v>53555</v>
      </c>
      <c r="L51" s="369">
        <v>51508</v>
      </c>
      <c r="M51" s="369">
        <v>4022</v>
      </c>
      <c r="N51" s="369">
        <v>497479</v>
      </c>
      <c r="O51" s="369">
        <v>263970</v>
      </c>
      <c r="P51" s="369">
        <v>19448</v>
      </c>
      <c r="Q51" s="369">
        <v>16676</v>
      </c>
      <c r="R51" s="369">
        <v>2566</v>
      </c>
      <c r="S51" s="369">
        <v>206</v>
      </c>
      <c r="T51" s="369">
        <v>244522</v>
      </c>
    </row>
    <row r="52" spans="1:20" ht="15" customHeight="1">
      <c r="A52" s="71"/>
      <c r="B52" s="368" t="s">
        <v>78</v>
      </c>
      <c r="C52" s="369">
        <v>16995</v>
      </c>
      <c r="D52" s="369">
        <v>16914</v>
      </c>
      <c r="E52" s="369">
        <v>6249</v>
      </c>
      <c r="F52" s="369">
        <v>10665</v>
      </c>
      <c r="G52" s="369">
        <v>0</v>
      </c>
      <c r="H52" s="369">
        <v>81</v>
      </c>
      <c r="I52" s="369">
        <v>16995</v>
      </c>
      <c r="J52" s="369">
        <v>16914</v>
      </c>
      <c r="K52" s="369">
        <v>10665</v>
      </c>
      <c r="L52" s="369">
        <v>6249</v>
      </c>
      <c r="M52" s="369">
        <v>0</v>
      </c>
      <c r="N52" s="369">
        <v>81</v>
      </c>
      <c r="O52" s="369">
        <v>0</v>
      </c>
      <c r="P52" s="369">
        <v>0</v>
      </c>
      <c r="Q52" s="369">
        <v>0</v>
      </c>
      <c r="R52" s="369">
        <v>0</v>
      </c>
      <c r="S52" s="369">
        <v>0</v>
      </c>
      <c r="T52" s="369">
        <v>0</v>
      </c>
    </row>
    <row r="53" spans="1:20" s="59" customFormat="1" ht="15" customHeight="1">
      <c r="A53" s="474">
        <v>2012</v>
      </c>
      <c r="B53" s="478" t="s">
        <v>4</v>
      </c>
      <c r="C53" s="479">
        <v>7037688</v>
      </c>
      <c r="D53" s="479">
        <v>1897376</v>
      </c>
      <c r="E53" s="479">
        <v>1087413</v>
      </c>
      <c r="F53" s="479">
        <v>625283</v>
      </c>
      <c r="G53" s="479">
        <v>184680</v>
      </c>
      <c r="H53" s="479">
        <v>5140312</v>
      </c>
      <c r="I53" s="479">
        <v>5923838</v>
      </c>
      <c r="J53" s="479">
        <v>1715752</v>
      </c>
      <c r="K53" s="479">
        <v>985202</v>
      </c>
      <c r="L53" s="479">
        <v>560505</v>
      </c>
      <c r="M53" s="479">
        <v>170045</v>
      </c>
      <c r="N53" s="479">
        <v>4208086</v>
      </c>
      <c r="O53" s="479">
        <v>1113850</v>
      </c>
      <c r="P53" s="479">
        <v>181624</v>
      </c>
      <c r="Q53" s="479">
        <v>102211</v>
      </c>
      <c r="R53" s="479">
        <v>64778</v>
      </c>
      <c r="S53" s="479">
        <v>14635</v>
      </c>
      <c r="T53" s="479">
        <v>932226</v>
      </c>
    </row>
    <row r="54" spans="1:20" ht="15" customHeight="1">
      <c r="A54" s="36"/>
      <c r="B54" s="368" t="s">
        <v>2</v>
      </c>
      <c r="C54" s="369">
        <v>4703693</v>
      </c>
      <c r="D54" s="369">
        <v>1129777</v>
      </c>
      <c r="E54" s="369">
        <v>692080</v>
      </c>
      <c r="F54" s="369">
        <v>298672</v>
      </c>
      <c r="G54" s="369">
        <v>139025</v>
      </c>
      <c r="H54" s="369">
        <v>3573916</v>
      </c>
      <c r="I54" s="369">
        <v>4344030</v>
      </c>
      <c r="J54" s="369">
        <v>1076143</v>
      </c>
      <c r="K54" s="369">
        <v>672328</v>
      </c>
      <c r="L54" s="369">
        <v>269308</v>
      </c>
      <c r="M54" s="369">
        <v>134507</v>
      </c>
      <c r="N54" s="369">
        <v>3267887</v>
      </c>
      <c r="O54" s="369">
        <v>359663</v>
      </c>
      <c r="P54" s="369">
        <v>53634</v>
      </c>
      <c r="Q54" s="369">
        <v>19752</v>
      </c>
      <c r="R54" s="369">
        <v>29364</v>
      </c>
      <c r="S54" s="369">
        <v>4518</v>
      </c>
      <c r="T54" s="369">
        <v>306029</v>
      </c>
    </row>
    <row r="55" spans="1:20" ht="15" customHeight="1">
      <c r="A55" s="36"/>
      <c r="B55" s="368" t="s">
        <v>0</v>
      </c>
      <c r="C55" s="369">
        <v>1366559</v>
      </c>
      <c r="D55" s="369">
        <v>604483</v>
      </c>
      <c r="E55" s="369">
        <v>322178</v>
      </c>
      <c r="F55" s="369">
        <v>250843</v>
      </c>
      <c r="G55" s="369">
        <v>31462</v>
      </c>
      <c r="H55" s="369">
        <v>762076</v>
      </c>
      <c r="I55" s="369">
        <v>916593</v>
      </c>
      <c r="J55" s="369">
        <v>495663</v>
      </c>
      <c r="K55" s="369">
        <v>250639</v>
      </c>
      <c r="L55" s="369">
        <v>215558</v>
      </c>
      <c r="M55" s="369">
        <v>29466</v>
      </c>
      <c r="N55" s="369">
        <v>420930</v>
      </c>
      <c r="O55" s="369">
        <v>449966</v>
      </c>
      <c r="P55" s="369">
        <v>108820</v>
      </c>
      <c r="Q55" s="369">
        <v>71539</v>
      </c>
      <c r="R55" s="369">
        <v>35285</v>
      </c>
      <c r="S55" s="369">
        <v>1996</v>
      </c>
      <c r="T55" s="369">
        <v>341146</v>
      </c>
    </row>
    <row r="56" spans="1:20" ht="15" customHeight="1">
      <c r="A56" s="71"/>
      <c r="B56" s="368" t="s">
        <v>5</v>
      </c>
      <c r="C56" s="369">
        <v>944904</v>
      </c>
      <c r="D56" s="369">
        <v>140935</v>
      </c>
      <c r="E56" s="369">
        <v>64424</v>
      </c>
      <c r="F56" s="369">
        <v>62318</v>
      </c>
      <c r="G56" s="369">
        <v>14193</v>
      </c>
      <c r="H56" s="369">
        <v>803969</v>
      </c>
      <c r="I56" s="369">
        <v>640683</v>
      </c>
      <c r="J56" s="369">
        <v>121765</v>
      </c>
      <c r="K56" s="369">
        <v>53504</v>
      </c>
      <c r="L56" s="369">
        <v>62189</v>
      </c>
      <c r="M56" s="369">
        <v>6072</v>
      </c>
      <c r="N56" s="369">
        <v>518918</v>
      </c>
      <c r="O56" s="369">
        <v>304221</v>
      </c>
      <c r="P56" s="369">
        <v>19170</v>
      </c>
      <c r="Q56" s="369">
        <v>10920</v>
      </c>
      <c r="R56" s="369">
        <v>129</v>
      </c>
      <c r="S56" s="369">
        <v>8121</v>
      </c>
      <c r="T56" s="369">
        <v>285051</v>
      </c>
    </row>
    <row r="57" spans="1:20" ht="15" customHeight="1">
      <c r="A57" s="71"/>
      <c r="B57" s="368" t="s">
        <v>78</v>
      </c>
      <c r="C57" s="369">
        <v>22532</v>
      </c>
      <c r="D57" s="369">
        <v>22181</v>
      </c>
      <c r="E57" s="369">
        <v>8731</v>
      </c>
      <c r="F57" s="369">
        <v>13450</v>
      </c>
      <c r="G57" s="369">
        <v>0</v>
      </c>
      <c r="H57" s="369">
        <v>351</v>
      </c>
      <c r="I57" s="369">
        <v>22532</v>
      </c>
      <c r="J57" s="369">
        <v>22181</v>
      </c>
      <c r="K57" s="369">
        <v>8731</v>
      </c>
      <c r="L57" s="369">
        <v>13450</v>
      </c>
      <c r="M57" s="369">
        <v>0</v>
      </c>
      <c r="N57" s="369">
        <v>351</v>
      </c>
      <c r="O57" s="369">
        <v>0</v>
      </c>
      <c r="P57" s="369">
        <v>0</v>
      </c>
      <c r="Q57" s="369">
        <v>0</v>
      </c>
      <c r="R57" s="369">
        <v>0</v>
      </c>
      <c r="S57" s="369">
        <v>0</v>
      </c>
      <c r="T57" s="369">
        <v>0</v>
      </c>
    </row>
    <row r="58" spans="1:20" ht="15" customHeight="1">
      <c r="A58" s="474">
        <v>2013</v>
      </c>
      <c r="B58" s="478" t="s">
        <v>4</v>
      </c>
      <c r="C58" s="479">
        <v>7305977</v>
      </c>
      <c r="D58" s="479">
        <v>1932527</v>
      </c>
      <c r="E58" s="479">
        <v>1137851</v>
      </c>
      <c r="F58" s="479">
        <v>604517</v>
      </c>
      <c r="G58" s="479">
        <v>190159</v>
      </c>
      <c r="H58" s="479">
        <v>5373450</v>
      </c>
      <c r="I58" s="479">
        <v>6152405</v>
      </c>
      <c r="J58" s="479">
        <v>1777974</v>
      </c>
      <c r="K58" s="479">
        <v>1045507</v>
      </c>
      <c r="L58" s="479">
        <v>557588</v>
      </c>
      <c r="M58" s="479">
        <v>174879</v>
      </c>
      <c r="N58" s="479">
        <v>4374431</v>
      </c>
      <c r="O58" s="479">
        <v>1153572</v>
      </c>
      <c r="P58" s="479">
        <v>154553</v>
      </c>
      <c r="Q58" s="479">
        <v>92344</v>
      </c>
      <c r="R58" s="479">
        <v>46929</v>
      </c>
      <c r="S58" s="479">
        <v>15280</v>
      </c>
      <c r="T58" s="479">
        <v>999019</v>
      </c>
    </row>
    <row r="59" spans="1:20" ht="15" customHeight="1">
      <c r="A59" s="36"/>
      <c r="B59" s="368" t="s">
        <v>2</v>
      </c>
      <c r="C59" s="369">
        <v>4912310</v>
      </c>
      <c r="D59" s="369">
        <v>1166489</v>
      </c>
      <c r="E59" s="369">
        <v>735407</v>
      </c>
      <c r="F59" s="369">
        <v>287712</v>
      </c>
      <c r="G59" s="369">
        <v>143370</v>
      </c>
      <c r="H59" s="369">
        <v>3745821</v>
      </c>
      <c r="I59" s="369">
        <v>4551108</v>
      </c>
      <c r="J59" s="369">
        <v>1123580</v>
      </c>
      <c r="K59" s="369">
        <v>714720</v>
      </c>
      <c r="L59" s="369">
        <v>270382</v>
      </c>
      <c r="M59" s="369">
        <v>138478</v>
      </c>
      <c r="N59" s="369">
        <v>3427528</v>
      </c>
      <c r="O59" s="369">
        <v>361202</v>
      </c>
      <c r="P59" s="369">
        <v>42909</v>
      </c>
      <c r="Q59" s="369">
        <v>20687</v>
      </c>
      <c r="R59" s="369">
        <v>17330</v>
      </c>
      <c r="S59" s="369">
        <v>4892</v>
      </c>
      <c r="T59" s="369">
        <v>318293</v>
      </c>
    </row>
    <row r="60" spans="1:20" ht="15" customHeight="1">
      <c r="A60" s="36"/>
      <c r="B60" s="368" t="s">
        <v>0</v>
      </c>
      <c r="C60" s="369">
        <v>1374174</v>
      </c>
      <c r="D60" s="369">
        <v>599718</v>
      </c>
      <c r="E60" s="369">
        <v>328694</v>
      </c>
      <c r="F60" s="369">
        <v>238106</v>
      </c>
      <c r="G60" s="369">
        <v>32918</v>
      </c>
      <c r="H60" s="369">
        <v>774456</v>
      </c>
      <c r="I60" s="369">
        <v>922981</v>
      </c>
      <c r="J60" s="369">
        <v>501922</v>
      </c>
      <c r="K60" s="369">
        <v>262793</v>
      </c>
      <c r="L60" s="369">
        <v>208574</v>
      </c>
      <c r="M60" s="369">
        <v>30555</v>
      </c>
      <c r="N60" s="369">
        <v>421059</v>
      </c>
      <c r="O60" s="369">
        <v>451193</v>
      </c>
      <c r="P60" s="369">
        <v>97796</v>
      </c>
      <c r="Q60" s="369">
        <v>65901</v>
      </c>
      <c r="R60" s="369">
        <v>29532</v>
      </c>
      <c r="S60" s="369">
        <v>2363</v>
      </c>
      <c r="T60" s="369">
        <v>353397</v>
      </c>
    </row>
    <row r="61" spans="1:20" ht="15" customHeight="1">
      <c r="A61" s="71"/>
      <c r="B61" s="368" t="s">
        <v>5</v>
      </c>
      <c r="C61" s="369">
        <v>995746</v>
      </c>
      <c r="D61" s="369">
        <v>143169</v>
      </c>
      <c r="E61" s="369">
        <v>61975</v>
      </c>
      <c r="F61" s="369">
        <v>67323</v>
      </c>
      <c r="G61" s="369">
        <v>13871</v>
      </c>
      <c r="H61" s="369">
        <v>852577</v>
      </c>
      <c r="I61" s="369">
        <v>654569</v>
      </c>
      <c r="J61" s="369">
        <v>129321</v>
      </c>
      <c r="K61" s="369">
        <v>56219</v>
      </c>
      <c r="L61" s="369">
        <v>67256</v>
      </c>
      <c r="M61" s="369">
        <v>5846</v>
      </c>
      <c r="N61" s="369">
        <v>525248</v>
      </c>
      <c r="O61" s="369">
        <v>341177</v>
      </c>
      <c r="P61" s="369">
        <v>13848</v>
      </c>
      <c r="Q61" s="369">
        <v>5756</v>
      </c>
      <c r="R61" s="369">
        <v>67</v>
      </c>
      <c r="S61" s="369">
        <v>8025</v>
      </c>
      <c r="T61" s="369">
        <v>327329</v>
      </c>
    </row>
    <row r="62" spans="1:20" ht="15" customHeight="1">
      <c r="A62" s="71"/>
      <c r="B62" s="368" t="s">
        <v>78</v>
      </c>
      <c r="C62" s="369">
        <v>23747</v>
      </c>
      <c r="D62" s="369">
        <v>23151</v>
      </c>
      <c r="E62" s="369">
        <v>11775</v>
      </c>
      <c r="F62" s="369">
        <v>11376</v>
      </c>
      <c r="G62" s="369">
        <v>0</v>
      </c>
      <c r="H62" s="369">
        <v>596</v>
      </c>
      <c r="I62" s="369">
        <v>23747</v>
      </c>
      <c r="J62" s="369">
        <v>23151</v>
      </c>
      <c r="K62" s="369">
        <v>11775</v>
      </c>
      <c r="L62" s="369">
        <v>11376</v>
      </c>
      <c r="M62" s="369">
        <v>0</v>
      </c>
      <c r="N62" s="369">
        <v>596</v>
      </c>
      <c r="O62" s="369">
        <v>0</v>
      </c>
      <c r="P62" s="369">
        <v>0</v>
      </c>
      <c r="Q62" s="369">
        <v>0</v>
      </c>
      <c r="R62" s="369">
        <v>0</v>
      </c>
      <c r="S62" s="369">
        <v>0</v>
      </c>
      <c r="T62" s="369">
        <v>0</v>
      </c>
    </row>
    <row r="63" spans="1:20" ht="15" customHeight="1">
      <c r="A63" s="474">
        <v>2014</v>
      </c>
      <c r="B63" s="478" t="s">
        <v>4</v>
      </c>
      <c r="C63" s="479">
        <f>SUM(C64:C67)</f>
        <v>7828013</v>
      </c>
      <c r="D63" s="479">
        <f aca="true" t="shared" si="0" ref="D63:T63">SUM(D64:D67)</f>
        <v>1961002</v>
      </c>
      <c r="E63" s="479">
        <f t="shared" si="0"/>
        <v>1180068</v>
      </c>
      <c r="F63" s="479">
        <f t="shared" si="0"/>
        <v>615849</v>
      </c>
      <c r="G63" s="479">
        <f t="shared" si="0"/>
        <v>165085</v>
      </c>
      <c r="H63" s="479">
        <f t="shared" si="0"/>
        <v>5867011</v>
      </c>
      <c r="I63" s="479">
        <f t="shared" si="0"/>
        <v>6486171</v>
      </c>
      <c r="J63" s="479">
        <f t="shared" si="0"/>
        <v>1821629</v>
      </c>
      <c r="K63" s="479">
        <f t="shared" si="0"/>
        <v>1083586</v>
      </c>
      <c r="L63" s="479">
        <f t="shared" si="0"/>
        <v>576668</v>
      </c>
      <c r="M63" s="479">
        <f t="shared" si="0"/>
        <v>161375</v>
      </c>
      <c r="N63" s="479">
        <f t="shared" si="0"/>
        <v>4664542</v>
      </c>
      <c r="O63" s="479">
        <f t="shared" si="0"/>
        <v>1341842</v>
      </c>
      <c r="P63" s="479">
        <f t="shared" si="0"/>
        <v>139373</v>
      </c>
      <c r="Q63" s="479">
        <f t="shared" si="0"/>
        <v>96482</v>
      </c>
      <c r="R63" s="479">
        <f t="shared" si="0"/>
        <v>39181</v>
      </c>
      <c r="S63" s="479">
        <f t="shared" si="0"/>
        <v>3710</v>
      </c>
      <c r="T63" s="479">
        <f t="shared" si="0"/>
        <v>1202469</v>
      </c>
    </row>
    <row r="64" spans="1:20" ht="14.25">
      <c r="A64" s="36"/>
      <c r="B64" s="368" t="s">
        <v>2</v>
      </c>
      <c r="C64" s="369">
        <f>D64+H64</f>
        <v>5309414</v>
      </c>
      <c r="D64" s="369">
        <f>SUM(E64:G64)</f>
        <v>1192196</v>
      </c>
      <c r="E64" s="369">
        <f>K64+Q64</f>
        <v>764979</v>
      </c>
      <c r="F64" s="369">
        <f aca="true" t="shared" si="1" ref="F64:H67">L64+R64</f>
        <v>297798</v>
      </c>
      <c r="G64" s="369">
        <f t="shared" si="1"/>
        <v>129419</v>
      </c>
      <c r="H64" s="369">
        <f t="shared" si="1"/>
        <v>4117218</v>
      </c>
      <c r="I64" s="369">
        <f>J64+N64</f>
        <v>4892907</v>
      </c>
      <c r="J64" s="369">
        <f>SUM(K64:M64)</f>
        <v>1159772</v>
      </c>
      <c r="K64" s="369">
        <v>743784</v>
      </c>
      <c r="L64" s="369">
        <v>287156</v>
      </c>
      <c r="M64" s="369">
        <v>128832</v>
      </c>
      <c r="N64" s="369">
        <v>3733135</v>
      </c>
      <c r="O64" s="369">
        <f>P64+T64</f>
        <v>416507</v>
      </c>
      <c r="P64" s="369">
        <f>SUM(Q64:S64)</f>
        <v>32424</v>
      </c>
      <c r="Q64" s="369">
        <v>21195</v>
      </c>
      <c r="R64" s="369">
        <v>10642</v>
      </c>
      <c r="S64" s="369">
        <v>587</v>
      </c>
      <c r="T64" s="369">
        <v>384083</v>
      </c>
    </row>
    <row r="65" spans="1:20" ht="14.25">
      <c r="A65" s="36"/>
      <c r="B65" s="368" t="s">
        <v>0</v>
      </c>
      <c r="C65" s="369">
        <f>D65+H65</f>
        <v>1466635</v>
      </c>
      <c r="D65" s="369">
        <f>SUM(E65:G65)</f>
        <v>604623</v>
      </c>
      <c r="E65" s="369">
        <f>K65+Q65</f>
        <v>334688</v>
      </c>
      <c r="F65" s="369">
        <f t="shared" si="1"/>
        <v>240067</v>
      </c>
      <c r="G65" s="369">
        <f t="shared" si="1"/>
        <v>29868</v>
      </c>
      <c r="H65" s="369">
        <f t="shared" si="1"/>
        <v>862012</v>
      </c>
      <c r="I65" s="369">
        <f>J65+N65</f>
        <v>925942</v>
      </c>
      <c r="J65" s="369">
        <f>SUM(K65:M65)</f>
        <v>504347</v>
      </c>
      <c r="K65" s="369">
        <v>264891</v>
      </c>
      <c r="L65" s="369">
        <v>211585</v>
      </c>
      <c r="M65" s="369">
        <v>27871</v>
      </c>
      <c r="N65" s="369">
        <v>421595</v>
      </c>
      <c r="O65" s="369">
        <f>P65+T65</f>
        <v>540693</v>
      </c>
      <c r="P65" s="369">
        <f>SUM(Q65:S65)</f>
        <v>100276</v>
      </c>
      <c r="Q65" s="369">
        <v>69797</v>
      </c>
      <c r="R65" s="369">
        <v>28482</v>
      </c>
      <c r="S65" s="369">
        <v>1997</v>
      </c>
      <c r="T65" s="369">
        <v>440417</v>
      </c>
    </row>
    <row r="66" spans="1:20" ht="14.25">
      <c r="A66" s="71"/>
      <c r="B66" s="368" t="s">
        <v>5</v>
      </c>
      <c r="C66" s="369">
        <f>D66+H66</f>
        <v>1029767</v>
      </c>
      <c r="D66" s="369">
        <f>SUM(E66:G66)</f>
        <v>142289</v>
      </c>
      <c r="E66" s="369">
        <f>K66+Q66</f>
        <v>63118</v>
      </c>
      <c r="F66" s="369">
        <f t="shared" si="1"/>
        <v>73397</v>
      </c>
      <c r="G66" s="369">
        <f t="shared" si="1"/>
        <v>5774</v>
      </c>
      <c r="H66" s="369">
        <f t="shared" si="1"/>
        <v>887478</v>
      </c>
      <c r="I66" s="369">
        <f>J66+N66</f>
        <v>645125</v>
      </c>
      <c r="J66" s="369">
        <f>SUM(K66:M66)</f>
        <v>135616</v>
      </c>
      <c r="K66" s="369">
        <v>57628</v>
      </c>
      <c r="L66" s="369">
        <v>73340</v>
      </c>
      <c r="M66" s="369">
        <v>4648</v>
      </c>
      <c r="N66" s="369">
        <v>509509</v>
      </c>
      <c r="O66" s="369">
        <f>P66+T66</f>
        <v>384642</v>
      </c>
      <c r="P66" s="369">
        <f>SUM(Q66:S66)</f>
        <v>6673</v>
      </c>
      <c r="Q66" s="369">
        <v>5490</v>
      </c>
      <c r="R66" s="369">
        <v>57</v>
      </c>
      <c r="S66" s="369">
        <v>1126</v>
      </c>
      <c r="T66" s="369">
        <v>377969</v>
      </c>
    </row>
    <row r="67" spans="1:20" ht="14.25">
      <c r="A67" s="71"/>
      <c r="B67" s="368" t="s">
        <v>78</v>
      </c>
      <c r="C67" s="369">
        <f>D67+H67</f>
        <v>22197</v>
      </c>
      <c r="D67" s="369">
        <f>SUM(E67:G67)</f>
        <v>21894</v>
      </c>
      <c r="E67" s="369">
        <f>K67+Q67</f>
        <v>17283</v>
      </c>
      <c r="F67" s="369">
        <f t="shared" si="1"/>
        <v>4587</v>
      </c>
      <c r="G67" s="369">
        <f t="shared" si="1"/>
        <v>24</v>
      </c>
      <c r="H67" s="369">
        <f t="shared" si="1"/>
        <v>303</v>
      </c>
      <c r="I67" s="369">
        <f>J67+N67</f>
        <v>22197</v>
      </c>
      <c r="J67" s="369">
        <f>SUM(K67:M67)</f>
        <v>21894</v>
      </c>
      <c r="K67" s="369">
        <v>17283</v>
      </c>
      <c r="L67" s="369">
        <v>4587</v>
      </c>
      <c r="M67" s="369">
        <v>24</v>
      </c>
      <c r="N67" s="369">
        <v>303</v>
      </c>
      <c r="O67" s="369">
        <f>P67+T67</f>
        <v>0</v>
      </c>
      <c r="P67" s="369">
        <f>SUM(Q67:S67)</f>
        <v>0</v>
      </c>
      <c r="Q67" s="369">
        <v>0</v>
      </c>
      <c r="R67" s="369">
        <v>0</v>
      </c>
      <c r="S67" s="369">
        <v>0</v>
      </c>
      <c r="T67" s="369">
        <v>0</v>
      </c>
    </row>
    <row r="68" spans="1:20" ht="14.25" customHeight="1">
      <c r="A68" s="474">
        <v>2015</v>
      </c>
      <c r="B68" s="478" t="s">
        <v>4</v>
      </c>
      <c r="C68" s="479">
        <f>SUM(C69:C72)</f>
        <v>8027297</v>
      </c>
      <c r="D68" s="479">
        <f aca="true" t="shared" si="2" ref="D68:T68">SUM(D69:D72)</f>
        <v>1952145</v>
      </c>
      <c r="E68" s="479">
        <f t="shared" si="2"/>
        <v>1214635</v>
      </c>
      <c r="F68" s="479">
        <f t="shared" si="2"/>
        <v>618633</v>
      </c>
      <c r="G68" s="479">
        <f t="shared" si="2"/>
        <v>118877</v>
      </c>
      <c r="H68" s="479">
        <f t="shared" si="2"/>
        <v>6075152</v>
      </c>
      <c r="I68" s="479">
        <f t="shared" si="2"/>
        <v>6633545</v>
      </c>
      <c r="J68" s="479">
        <f t="shared" si="2"/>
        <v>1823752</v>
      </c>
      <c r="K68" s="479">
        <f t="shared" si="2"/>
        <v>1133172</v>
      </c>
      <c r="L68" s="479">
        <f t="shared" si="2"/>
        <v>574645</v>
      </c>
      <c r="M68" s="479">
        <f t="shared" si="2"/>
        <v>115935</v>
      </c>
      <c r="N68" s="479">
        <f t="shared" si="2"/>
        <v>4809793</v>
      </c>
      <c r="O68" s="479">
        <f t="shared" si="2"/>
        <v>1393752</v>
      </c>
      <c r="P68" s="479">
        <f t="shared" si="2"/>
        <v>128393</v>
      </c>
      <c r="Q68" s="479">
        <f t="shared" si="2"/>
        <v>81463</v>
      </c>
      <c r="R68" s="479">
        <f t="shared" si="2"/>
        <v>43988</v>
      </c>
      <c r="S68" s="479">
        <f t="shared" si="2"/>
        <v>2942</v>
      </c>
      <c r="T68" s="479">
        <f t="shared" si="2"/>
        <v>1265359</v>
      </c>
    </row>
    <row r="69" spans="1:20" ht="14.25">
      <c r="A69" s="36"/>
      <c r="B69" s="368" t="s">
        <v>2</v>
      </c>
      <c r="C69" s="369">
        <f>D69+H69</f>
        <v>5516151</v>
      </c>
      <c r="D69" s="369">
        <f>SUM(E69:G69)</f>
        <v>1195020</v>
      </c>
      <c r="E69" s="369">
        <f aca="true" t="shared" si="3" ref="E69:H72">K69+Q69</f>
        <v>800417</v>
      </c>
      <c r="F69" s="369">
        <f t="shared" si="3"/>
        <v>301873</v>
      </c>
      <c r="G69" s="369">
        <f t="shared" si="3"/>
        <v>92730</v>
      </c>
      <c r="H69" s="369">
        <f t="shared" si="3"/>
        <v>4321131</v>
      </c>
      <c r="I69" s="369">
        <f>J69+N69</f>
        <v>5080073</v>
      </c>
      <c r="J69" s="369">
        <f>SUM(K69:M69)</f>
        <v>1166241</v>
      </c>
      <c r="K69" s="369">
        <v>782325</v>
      </c>
      <c r="L69" s="369">
        <v>291901</v>
      </c>
      <c r="M69" s="369">
        <v>92015</v>
      </c>
      <c r="N69" s="369">
        <v>3913832</v>
      </c>
      <c r="O69" s="369">
        <f>P69+T69</f>
        <v>436078</v>
      </c>
      <c r="P69" s="369">
        <f>SUM(Q69:S69)</f>
        <v>28779</v>
      </c>
      <c r="Q69" s="369">
        <v>18092</v>
      </c>
      <c r="R69" s="369">
        <v>9972</v>
      </c>
      <c r="S69" s="369">
        <v>715</v>
      </c>
      <c r="T69" s="369">
        <v>407299</v>
      </c>
    </row>
    <row r="70" spans="1:20" ht="14.25">
      <c r="A70" s="36"/>
      <c r="B70" s="368" t="s">
        <v>0</v>
      </c>
      <c r="C70" s="369">
        <f>D70+H70</f>
        <v>1471930</v>
      </c>
      <c r="D70" s="369">
        <f>SUM(E70:G70)</f>
        <v>578997</v>
      </c>
      <c r="E70" s="369">
        <f t="shared" si="3"/>
        <v>323295</v>
      </c>
      <c r="F70" s="369">
        <f t="shared" si="3"/>
        <v>233222</v>
      </c>
      <c r="G70" s="369">
        <f t="shared" si="3"/>
        <v>22480</v>
      </c>
      <c r="H70" s="369">
        <f t="shared" si="3"/>
        <v>892933</v>
      </c>
      <c r="I70" s="369">
        <f>J70+N70</f>
        <v>906930</v>
      </c>
      <c r="J70" s="369">
        <f>SUM(K70:M70)</f>
        <v>491035</v>
      </c>
      <c r="K70" s="369">
        <v>268405</v>
      </c>
      <c r="L70" s="369">
        <v>201739</v>
      </c>
      <c r="M70" s="369">
        <v>20891</v>
      </c>
      <c r="N70" s="369">
        <v>415895</v>
      </c>
      <c r="O70" s="369">
        <f>P70+T70</f>
        <v>565000</v>
      </c>
      <c r="P70" s="369">
        <f>SUM(Q70:S70)</f>
        <v>87962</v>
      </c>
      <c r="Q70" s="369">
        <v>54890</v>
      </c>
      <c r="R70" s="369">
        <v>31483</v>
      </c>
      <c r="S70" s="369">
        <v>1589</v>
      </c>
      <c r="T70" s="369">
        <v>477038</v>
      </c>
    </row>
    <row r="71" spans="1:20" ht="14.25">
      <c r="A71" s="71"/>
      <c r="B71" s="368" t="s">
        <v>5</v>
      </c>
      <c r="C71" s="369">
        <f>D71+H71</f>
        <v>1010142</v>
      </c>
      <c r="D71" s="369">
        <f>SUM(E71:G71)</f>
        <v>149209</v>
      </c>
      <c r="E71" s="369">
        <f t="shared" si="3"/>
        <v>68862</v>
      </c>
      <c r="F71" s="369">
        <f t="shared" si="3"/>
        <v>76699</v>
      </c>
      <c r="G71" s="369">
        <f t="shared" si="3"/>
        <v>3648</v>
      </c>
      <c r="H71" s="369">
        <f t="shared" si="3"/>
        <v>860933</v>
      </c>
      <c r="I71" s="369">
        <f>J71+N71</f>
        <v>617468</v>
      </c>
      <c r="J71" s="369">
        <f>SUM(K71:M71)</f>
        <v>137557</v>
      </c>
      <c r="K71" s="369">
        <v>60381</v>
      </c>
      <c r="L71" s="369">
        <v>74166</v>
      </c>
      <c r="M71" s="369">
        <v>3010</v>
      </c>
      <c r="N71" s="369">
        <v>479911</v>
      </c>
      <c r="O71" s="369">
        <f>P71+T71</f>
        <v>392674</v>
      </c>
      <c r="P71" s="369">
        <f>SUM(Q71:S71)</f>
        <v>11652</v>
      </c>
      <c r="Q71" s="369">
        <v>8481</v>
      </c>
      <c r="R71" s="369">
        <v>2533</v>
      </c>
      <c r="S71" s="369">
        <v>638</v>
      </c>
      <c r="T71" s="369">
        <v>381022</v>
      </c>
    </row>
    <row r="72" spans="1:20" ht="14.25">
      <c r="A72" s="71"/>
      <c r="B72" s="368" t="s">
        <v>78</v>
      </c>
      <c r="C72" s="369">
        <f>D72+H72</f>
        <v>29074</v>
      </c>
      <c r="D72" s="369">
        <f>SUM(E72:G72)</f>
        <v>28919</v>
      </c>
      <c r="E72" s="369">
        <f t="shared" si="3"/>
        <v>22061</v>
      </c>
      <c r="F72" s="369">
        <f t="shared" si="3"/>
        <v>6839</v>
      </c>
      <c r="G72" s="369">
        <f t="shared" si="3"/>
        <v>19</v>
      </c>
      <c r="H72" s="369">
        <f t="shared" si="3"/>
        <v>155</v>
      </c>
      <c r="I72" s="369">
        <f>J72+N72</f>
        <v>29074</v>
      </c>
      <c r="J72" s="369">
        <f>SUM(K72:M72)</f>
        <v>28919</v>
      </c>
      <c r="K72" s="369">
        <v>22061</v>
      </c>
      <c r="L72" s="369">
        <v>6839</v>
      </c>
      <c r="M72" s="369">
        <v>19</v>
      </c>
      <c r="N72" s="369">
        <v>155</v>
      </c>
      <c r="O72" s="369">
        <f>P72+T72</f>
        <v>0</v>
      </c>
      <c r="P72" s="369">
        <f>SUM(Q72:S72)</f>
        <v>0</v>
      </c>
      <c r="Q72" s="369">
        <v>0</v>
      </c>
      <c r="R72" s="369">
        <v>0</v>
      </c>
      <c r="S72" s="369">
        <v>0</v>
      </c>
      <c r="T72" s="369">
        <v>0</v>
      </c>
    </row>
    <row r="73" spans="1:20" ht="6" customHeight="1">
      <c r="A73" s="464"/>
      <c r="B73" s="477"/>
      <c r="C73" s="464"/>
      <c r="D73" s="464"/>
      <c r="E73" s="464"/>
      <c r="F73" s="464"/>
      <c r="G73" s="464"/>
      <c r="H73" s="464"/>
      <c r="I73" s="464"/>
      <c r="J73" s="464"/>
      <c r="K73" s="464"/>
      <c r="L73" s="464"/>
      <c r="M73" s="464"/>
      <c r="N73" s="464"/>
      <c r="O73" s="464"/>
      <c r="P73" s="464"/>
      <c r="Q73" s="464"/>
      <c r="R73" s="464"/>
      <c r="S73" s="464"/>
      <c r="T73" s="464"/>
    </row>
    <row r="74" ht="14.25">
      <c r="A74" s="58" t="s">
        <v>77</v>
      </c>
    </row>
  </sheetData>
  <sheetProtection/>
  <mergeCells count="16">
    <mergeCell ref="A1:T1"/>
    <mergeCell ref="C4:H4"/>
    <mergeCell ref="I4:N4"/>
    <mergeCell ref="O4:T4"/>
    <mergeCell ref="P5:S5"/>
    <mergeCell ref="T5:T6"/>
    <mergeCell ref="C5:C6"/>
    <mergeCell ref="H5:H6"/>
    <mergeCell ref="I5:I6"/>
    <mergeCell ref="J5:M5"/>
    <mergeCell ref="N5:N6"/>
    <mergeCell ref="D5:G5"/>
    <mergeCell ref="O5:O6"/>
    <mergeCell ref="A3:A6"/>
    <mergeCell ref="B3:B6"/>
    <mergeCell ref="C3:T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8" r:id="rId2"/>
  <headerFooter>
    <oddHeader>&amp;C&amp;"-,Negrito"&amp;14&amp;K04-049PRINCIPAIS RESULTADOS - CENSO DA EDUCAÇÃO SUPERIOR</oddHeader>
    <oddFooter>&amp;C&amp;G&amp;RTabela 4.2</oddFooter>
  </headerFooter>
  <rowBreaks count="1" manualBreakCount="1">
    <brk id="35" max="255" man="1"/>
  </rowBreaks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G45"/>
  <sheetViews>
    <sheetView showGridLines="0" workbookViewId="0" topLeftCell="A1">
      <selection activeCell="G50" sqref="G50"/>
    </sheetView>
  </sheetViews>
  <sheetFormatPr defaultColWidth="9.140625" defaultRowHeight="15"/>
  <cols>
    <col min="1" max="1" width="10.57421875" style="0" customWidth="1"/>
    <col min="2" max="7" width="12.7109375" style="0" customWidth="1"/>
  </cols>
  <sheetData>
    <row r="1" spans="1:7" ht="30" customHeight="1">
      <c r="A1" s="660" t="s">
        <v>217</v>
      </c>
      <c r="B1" s="660"/>
      <c r="C1" s="660"/>
      <c r="D1" s="660"/>
      <c r="E1" s="660"/>
      <c r="F1" s="660"/>
      <c r="G1" s="660"/>
    </row>
    <row r="2" spans="1:7" ht="6" customHeight="1">
      <c r="A2" s="180"/>
      <c r="B2" s="181"/>
      <c r="C2" s="181"/>
      <c r="D2" s="181"/>
      <c r="E2" s="181"/>
      <c r="F2" s="181"/>
      <c r="G2" s="181"/>
    </row>
    <row r="3" spans="1:7" ht="19.5" customHeight="1">
      <c r="A3" s="661" t="s">
        <v>53</v>
      </c>
      <c r="B3" s="664" t="s">
        <v>141</v>
      </c>
      <c r="C3" s="664"/>
      <c r="D3" s="664"/>
      <c r="E3" s="664"/>
      <c r="F3" s="664"/>
      <c r="G3" s="665"/>
    </row>
    <row r="4" spans="1:7" s="154" customFormat="1" ht="19.5" customHeight="1">
      <c r="A4" s="662"/>
      <c r="B4" s="664" t="s">
        <v>76</v>
      </c>
      <c r="C4" s="664" t="s">
        <v>7</v>
      </c>
      <c r="D4" s="664"/>
      <c r="E4" s="664"/>
      <c r="F4" s="664"/>
      <c r="G4" s="665" t="s">
        <v>1</v>
      </c>
    </row>
    <row r="5" spans="1:7" ht="19.5" customHeight="1">
      <c r="A5" s="663"/>
      <c r="B5" s="664"/>
      <c r="C5" s="186" t="s">
        <v>4</v>
      </c>
      <c r="D5" s="186" t="s">
        <v>9</v>
      </c>
      <c r="E5" s="186" t="s">
        <v>8</v>
      </c>
      <c r="F5" s="186" t="s">
        <v>10</v>
      </c>
      <c r="G5" s="665"/>
    </row>
    <row r="6" spans="1:7" ht="6" customHeight="1">
      <c r="A6" s="182"/>
      <c r="B6" s="182"/>
      <c r="C6" s="182"/>
      <c r="D6" s="182"/>
      <c r="E6" s="182"/>
      <c r="F6" s="182"/>
      <c r="G6" s="182"/>
    </row>
    <row r="7" spans="1:7" ht="15">
      <c r="A7" s="482">
        <v>1980</v>
      </c>
      <c r="B7" s="483">
        <v>1377286</v>
      </c>
      <c r="C7" s="484">
        <v>492232</v>
      </c>
      <c r="D7" s="485">
        <v>316715</v>
      </c>
      <c r="E7" s="485">
        <v>109252</v>
      </c>
      <c r="F7" s="485">
        <v>66265</v>
      </c>
      <c r="G7" s="485">
        <v>885054</v>
      </c>
    </row>
    <row r="8" spans="1:7" ht="15">
      <c r="A8" s="373">
        <v>1981</v>
      </c>
      <c r="B8" s="374">
        <v>1386792</v>
      </c>
      <c r="C8" s="375">
        <v>535810</v>
      </c>
      <c r="D8" s="376">
        <v>313217</v>
      </c>
      <c r="E8" s="376">
        <v>129659</v>
      </c>
      <c r="F8" s="376">
        <v>92934</v>
      </c>
      <c r="G8" s="376">
        <v>850982</v>
      </c>
    </row>
    <row r="9" spans="1:7" ht="15">
      <c r="A9" s="482">
        <v>1982</v>
      </c>
      <c r="B9" s="483">
        <v>1407987</v>
      </c>
      <c r="C9" s="484">
        <v>548388</v>
      </c>
      <c r="D9" s="485">
        <v>316940</v>
      </c>
      <c r="E9" s="485">
        <v>134901</v>
      </c>
      <c r="F9" s="485">
        <v>96547</v>
      </c>
      <c r="G9" s="485">
        <v>859599</v>
      </c>
    </row>
    <row r="10" spans="1:7" ht="15">
      <c r="A10" s="373">
        <v>1983</v>
      </c>
      <c r="B10" s="374">
        <v>1438992</v>
      </c>
      <c r="C10" s="375">
        <v>576689</v>
      </c>
      <c r="D10" s="376">
        <v>340118</v>
      </c>
      <c r="E10" s="376">
        <v>147197</v>
      </c>
      <c r="F10" s="376">
        <v>89374</v>
      </c>
      <c r="G10" s="376">
        <v>862303</v>
      </c>
    </row>
    <row r="11" spans="1:7" ht="15">
      <c r="A11" s="482">
        <v>1984</v>
      </c>
      <c r="B11" s="483">
        <v>1399539</v>
      </c>
      <c r="C11" s="484">
        <v>571879</v>
      </c>
      <c r="D11" s="485">
        <v>326199</v>
      </c>
      <c r="E11" s="485">
        <v>156013</v>
      </c>
      <c r="F11" s="485">
        <v>89667</v>
      </c>
      <c r="G11" s="485">
        <v>827660</v>
      </c>
    </row>
    <row r="12" spans="1:7" ht="15">
      <c r="A12" s="373">
        <v>1985</v>
      </c>
      <c r="B12" s="374">
        <v>1367609</v>
      </c>
      <c r="C12" s="375">
        <v>556680</v>
      </c>
      <c r="D12" s="376">
        <v>326522</v>
      </c>
      <c r="E12" s="376">
        <v>146816</v>
      </c>
      <c r="F12" s="376">
        <v>83342</v>
      </c>
      <c r="G12" s="376">
        <v>810929</v>
      </c>
    </row>
    <row r="13" spans="1:7" ht="15">
      <c r="A13" s="482">
        <v>1986</v>
      </c>
      <c r="B13" s="483">
        <v>1418196</v>
      </c>
      <c r="C13" s="484">
        <v>577632</v>
      </c>
      <c r="D13" s="485">
        <v>325734</v>
      </c>
      <c r="E13" s="485">
        <v>153789</v>
      </c>
      <c r="F13" s="485">
        <v>98109</v>
      </c>
      <c r="G13" s="485">
        <v>840564</v>
      </c>
    </row>
    <row r="14" spans="1:7" ht="15">
      <c r="A14" s="377">
        <v>1987</v>
      </c>
      <c r="B14" s="378">
        <v>1470555</v>
      </c>
      <c r="C14" s="375">
        <v>584965</v>
      </c>
      <c r="D14" s="379">
        <v>329423</v>
      </c>
      <c r="E14" s="379">
        <v>168039</v>
      </c>
      <c r="F14" s="379">
        <v>87503</v>
      </c>
      <c r="G14" s="379">
        <v>885590</v>
      </c>
    </row>
    <row r="15" spans="1:7" ht="15">
      <c r="A15" s="408">
        <v>1988</v>
      </c>
      <c r="B15" s="426">
        <v>1503555</v>
      </c>
      <c r="C15" s="484">
        <v>585351</v>
      </c>
      <c r="D15" s="486">
        <v>317831</v>
      </c>
      <c r="E15" s="486">
        <v>190736</v>
      </c>
      <c r="F15" s="486">
        <v>76784</v>
      </c>
      <c r="G15" s="486">
        <v>918204</v>
      </c>
    </row>
    <row r="16" spans="1:7" ht="15">
      <c r="A16" s="377">
        <v>1989</v>
      </c>
      <c r="B16" s="378">
        <v>1518904</v>
      </c>
      <c r="C16" s="375">
        <v>584414</v>
      </c>
      <c r="D16" s="379">
        <v>315283</v>
      </c>
      <c r="E16" s="379">
        <v>193697</v>
      </c>
      <c r="F16" s="379">
        <v>75434</v>
      </c>
      <c r="G16" s="379">
        <v>934490</v>
      </c>
    </row>
    <row r="17" spans="1:7" ht="15">
      <c r="A17" s="408">
        <v>1990</v>
      </c>
      <c r="B17" s="426">
        <v>1540080</v>
      </c>
      <c r="C17" s="484">
        <v>578625</v>
      </c>
      <c r="D17" s="486">
        <v>308867</v>
      </c>
      <c r="E17" s="486">
        <v>194417</v>
      </c>
      <c r="F17" s="486">
        <v>75341</v>
      </c>
      <c r="G17" s="486">
        <v>961455</v>
      </c>
    </row>
    <row r="18" spans="1:7" ht="15">
      <c r="A18" s="377">
        <v>1991</v>
      </c>
      <c r="B18" s="378">
        <v>1565056</v>
      </c>
      <c r="C18" s="375">
        <v>605736</v>
      </c>
      <c r="D18" s="379">
        <v>320135</v>
      </c>
      <c r="E18" s="379">
        <v>202315</v>
      </c>
      <c r="F18" s="379">
        <v>83286</v>
      </c>
      <c r="G18" s="379">
        <v>959320</v>
      </c>
    </row>
    <row r="19" spans="1:7" ht="15">
      <c r="A19" s="408">
        <v>1992</v>
      </c>
      <c r="B19" s="426">
        <v>1535788</v>
      </c>
      <c r="C19" s="484">
        <v>629662</v>
      </c>
      <c r="D19" s="486">
        <v>325884</v>
      </c>
      <c r="E19" s="486">
        <v>210133</v>
      </c>
      <c r="F19" s="486">
        <v>93645</v>
      </c>
      <c r="G19" s="486">
        <v>906126</v>
      </c>
    </row>
    <row r="20" spans="1:7" ht="15">
      <c r="A20" s="377">
        <v>1993</v>
      </c>
      <c r="B20" s="378">
        <v>1594668</v>
      </c>
      <c r="C20" s="375">
        <v>653516</v>
      </c>
      <c r="D20" s="379">
        <v>344387</v>
      </c>
      <c r="E20" s="379">
        <v>216535</v>
      </c>
      <c r="F20" s="379">
        <v>92594</v>
      </c>
      <c r="G20" s="379">
        <v>941152</v>
      </c>
    </row>
    <row r="21" spans="1:7" ht="15">
      <c r="A21" s="408">
        <v>1994</v>
      </c>
      <c r="B21" s="426">
        <v>1661034</v>
      </c>
      <c r="C21" s="484">
        <v>690450</v>
      </c>
      <c r="D21" s="486">
        <v>363543</v>
      </c>
      <c r="E21" s="486">
        <v>231936</v>
      </c>
      <c r="F21" s="486">
        <v>94971</v>
      </c>
      <c r="G21" s="486">
        <v>970584</v>
      </c>
    </row>
    <row r="22" spans="1:7" ht="15">
      <c r="A22" s="377">
        <v>1995</v>
      </c>
      <c r="B22" s="378">
        <v>1759703</v>
      </c>
      <c r="C22" s="375">
        <v>700540</v>
      </c>
      <c r="D22" s="379">
        <v>367531</v>
      </c>
      <c r="E22" s="379">
        <v>239215</v>
      </c>
      <c r="F22" s="379">
        <v>93794</v>
      </c>
      <c r="G22" s="379">
        <v>1059163</v>
      </c>
    </row>
    <row r="23" spans="1:7" ht="15">
      <c r="A23" s="408">
        <v>1996</v>
      </c>
      <c r="B23" s="426">
        <v>1868529</v>
      </c>
      <c r="C23" s="484">
        <v>735427</v>
      </c>
      <c r="D23" s="486">
        <v>388987</v>
      </c>
      <c r="E23" s="486">
        <v>243101</v>
      </c>
      <c r="F23" s="486">
        <v>103339</v>
      </c>
      <c r="G23" s="486">
        <v>1133102</v>
      </c>
    </row>
    <row r="24" spans="1:7" ht="15">
      <c r="A24" s="377">
        <v>1997</v>
      </c>
      <c r="B24" s="378">
        <v>1945615</v>
      </c>
      <c r="C24" s="375">
        <v>759182</v>
      </c>
      <c r="D24" s="379">
        <v>395833</v>
      </c>
      <c r="E24" s="379">
        <v>253678</v>
      </c>
      <c r="F24" s="379">
        <v>109671</v>
      </c>
      <c r="G24" s="379">
        <v>1186433</v>
      </c>
    </row>
    <row r="25" spans="1:7" ht="15">
      <c r="A25" s="408">
        <v>1998</v>
      </c>
      <c r="B25" s="426">
        <v>2125958</v>
      </c>
      <c r="C25" s="484">
        <v>804729</v>
      </c>
      <c r="D25" s="486">
        <v>408640</v>
      </c>
      <c r="E25" s="486">
        <v>274934</v>
      </c>
      <c r="F25" s="486">
        <v>121155</v>
      </c>
      <c r="G25" s="486">
        <v>1321229</v>
      </c>
    </row>
    <row r="26" spans="1:7" ht="15">
      <c r="A26" s="373">
        <v>1999</v>
      </c>
      <c r="B26" s="374">
        <v>2369945</v>
      </c>
      <c r="C26" s="375">
        <v>832022</v>
      </c>
      <c r="D26" s="376">
        <v>442562</v>
      </c>
      <c r="E26" s="376">
        <v>302380</v>
      </c>
      <c r="F26" s="376">
        <v>87080</v>
      </c>
      <c r="G26" s="376">
        <v>1537923</v>
      </c>
    </row>
    <row r="27" spans="1:7" ht="15">
      <c r="A27" s="482">
        <v>2000</v>
      </c>
      <c r="B27" s="483">
        <v>2695927</v>
      </c>
      <c r="C27" s="484">
        <v>888708</v>
      </c>
      <c r="D27" s="485">
        <v>483050</v>
      </c>
      <c r="E27" s="485">
        <v>333486</v>
      </c>
      <c r="F27" s="485">
        <v>72172</v>
      </c>
      <c r="G27" s="485">
        <v>1807219</v>
      </c>
    </row>
    <row r="28" spans="1:7" ht="15">
      <c r="A28" s="373">
        <v>2001</v>
      </c>
      <c r="B28" s="374">
        <v>3036113</v>
      </c>
      <c r="C28" s="375">
        <v>944584</v>
      </c>
      <c r="D28" s="376">
        <v>504797</v>
      </c>
      <c r="E28" s="376">
        <v>360537</v>
      </c>
      <c r="F28" s="376">
        <v>79250</v>
      </c>
      <c r="G28" s="376">
        <v>2091529</v>
      </c>
    </row>
    <row r="29" spans="1:7" ht="15">
      <c r="A29" s="482">
        <v>2002</v>
      </c>
      <c r="B29" s="483">
        <v>3520627</v>
      </c>
      <c r="C29" s="484">
        <v>1085977</v>
      </c>
      <c r="D29" s="485">
        <v>543598</v>
      </c>
      <c r="E29" s="485">
        <v>437927</v>
      </c>
      <c r="F29" s="485">
        <v>104452</v>
      </c>
      <c r="G29" s="485">
        <v>2434650</v>
      </c>
    </row>
    <row r="30" spans="1:7" ht="15">
      <c r="A30" s="373">
        <v>2003</v>
      </c>
      <c r="B30" s="374">
        <v>3936933</v>
      </c>
      <c r="C30" s="375">
        <v>1176174</v>
      </c>
      <c r="D30" s="376">
        <v>583633</v>
      </c>
      <c r="E30" s="376">
        <v>465978</v>
      </c>
      <c r="F30" s="376">
        <v>126563</v>
      </c>
      <c r="G30" s="376">
        <v>2760759</v>
      </c>
    </row>
    <row r="31" spans="1:7" ht="15">
      <c r="A31" s="482">
        <v>2004</v>
      </c>
      <c r="B31" s="483">
        <v>4223344</v>
      </c>
      <c r="C31" s="484">
        <v>1214317</v>
      </c>
      <c r="D31" s="485">
        <v>592705</v>
      </c>
      <c r="E31" s="485">
        <v>489529</v>
      </c>
      <c r="F31" s="485">
        <v>132083</v>
      </c>
      <c r="G31" s="485">
        <v>3009027</v>
      </c>
    </row>
    <row r="32" spans="1:7" ht="15">
      <c r="A32" s="373">
        <v>2005</v>
      </c>
      <c r="B32" s="374">
        <v>4567798</v>
      </c>
      <c r="C32" s="375">
        <v>1246704</v>
      </c>
      <c r="D32" s="376">
        <v>595327</v>
      </c>
      <c r="E32" s="376">
        <v>514726</v>
      </c>
      <c r="F32" s="376">
        <v>136651</v>
      </c>
      <c r="G32" s="376">
        <v>3321094</v>
      </c>
    </row>
    <row r="33" spans="1:7" ht="15">
      <c r="A33" s="482">
        <v>2006</v>
      </c>
      <c r="B33" s="483">
        <v>4883852</v>
      </c>
      <c r="C33" s="484">
        <v>1251365</v>
      </c>
      <c r="D33" s="485">
        <v>607180</v>
      </c>
      <c r="E33" s="485">
        <v>502826</v>
      </c>
      <c r="F33" s="485">
        <v>141359</v>
      </c>
      <c r="G33" s="485">
        <v>3632487</v>
      </c>
    </row>
    <row r="34" spans="1:7" ht="15">
      <c r="A34" s="373">
        <v>2007</v>
      </c>
      <c r="B34" s="374">
        <v>5250147</v>
      </c>
      <c r="C34" s="375">
        <v>1335177</v>
      </c>
      <c r="D34" s="376">
        <v>641094</v>
      </c>
      <c r="E34" s="376">
        <v>550089</v>
      </c>
      <c r="F34" s="376">
        <v>143994</v>
      </c>
      <c r="G34" s="376">
        <v>3914970</v>
      </c>
    </row>
    <row r="35" spans="1:7" ht="15">
      <c r="A35" s="482">
        <v>2008</v>
      </c>
      <c r="B35" s="483">
        <v>5808017</v>
      </c>
      <c r="C35" s="484">
        <v>1552953</v>
      </c>
      <c r="D35" s="485">
        <v>698319</v>
      </c>
      <c r="E35" s="485">
        <v>710175</v>
      </c>
      <c r="F35" s="485">
        <v>144459</v>
      </c>
      <c r="G35" s="485">
        <v>4255064</v>
      </c>
    </row>
    <row r="36" spans="1:7" ht="15">
      <c r="A36" s="373">
        <v>2009</v>
      </c>
      <c r="B36" s="374">
        <v>5954021</v>
      </c>
      <c r="C36" s="375">
        <v>1523864</v>
      </c>
      <c r="D36" s="376">
        <v>839397</v>
      </c>
      <c r="E36" s="376">
        <v>566204</v>
      </c>
      <c r="F36" s="376">
        <v>118263</v>
      </c>
      <c r="G36" s="376">
        <v>4430157</v>
      </c>
    </row>
    <row r="37" spans="1:7" ht="15">
      <c r="A37" s="482">
        <v>2010</v>
      </c>
      <c r="B37" s="483">
        <v>6379299</v>
      </c>
      <c r="C37" s="484">
        <v>1643298</v>
      </c>
      <c r="D37" s="485">
        <v>938656</v>
      </c>
      <c r="E37" s="485">
        <v>601112</v>
      </c>
      <c r="F37" s="485">
        <v>103530</v>
      </c>
      <c r="G37" s="485">
        <v>4736001</v>
      </c>
    </row>
    <row r="38" spans="1:7" ht="15">
      <c r="A38" s="373">
        <v>2011</v>
      </c>
      <c r="B38" s="374">
        <v>6739689</v>
      </c>
      <c r="C38" s="375">
        <v>1773315</v>
      </c>
      <c r="D38" s="376">
        <v>1032936</v>
      </c>
      <c r="E38" s="376">
        <v>619354</v>
      </c>
      <c r="F38" s="376">
        <v>121025</v>
      </c>
      <c r="G38" s="376">
        <v>4966374</v>
      </c>
    </row>
    <row r="39" spans="1:7" ht="15">
      <c r="A39" s="408">
        <v>2012</v>
      </c>
      <c r="B39" s="426">
        <v>7037688</v>
      </c>
      <c r="C39" s="427">
        <v>1897376</v>
      </c>
      <c r="D39" s="486">
        <v>1087413</v>
      </c>
      <c r="E39" s="486">
        <v>625283</v>
      </c>
      <c r="F39" s="486">
        <v>184680</v>
      </c>
      <c r="G39" s="486">
        <v>5140312</v>
      </c>
    </row>
    <row r="40" spans="1:7" ht="15">
      <c r="A40" s="49">
        <v>2013</v>
      </c>
      <c r="B40" s="351">
        <v>7305977</v>
      </c>
      <c r="C40" s="375">
        <v>1932527</v>
      </c>
      <c r="D40" s="352">
        <v>1137851</v>
      </c>
      <c r="E40" s="380">
        <v>604517</v>
      </c>
      <c r="F40" s="380">
        <v>190159</v>
      </c>
      <c r="G40" s="380">
        <v>5373450</v>
      </c>
    </row>
    <row r="41" spans="1:7" s="154" customFormat="1" ht="15">
      <c r="A41" s="408">
        <v>2014</v>
      </c>
      <c r="B41" s="426">
        <f>C41+G41</f>
        <v>7828013</v>
      </c>
      <c r="C41" s="427">
        <f>SUM(D41:F41)</f>
        <v>1961002</v>
      </c>
      <c r="D41" s="486">
        <v>1180068</v>
      </c>
      <c r="E41" s="486">
        <v>615849</v>
      </c>
      <c r="F41" s="486">
        <v>165085</v>
      </c>
      <c r="G41" s="486">
        <v>5867011</v>
      </c>
    </row>
    <row r="42" spans="1:7" s="154" customFormat="1" ht="15">
      <c r="A42" s="49">
        <v>2015</v>
      </c>
      <c r="B42" s="351">
        <f>C42+G42</f>
        <v>8027297</v>
      </c>
      <c r="C42" s="375">
        <f>SUM(D42:F42)</f>
        <v>1952145</v>
      </c>
      <c r="D42" s="352">
        <v>1214635</v>
      </c>
      <c r="E42" s="380">
        <v>618633</v>
      </c>
      <c r="F42" s="380">
        <v>118877</v>
      </c>
      <c r="G42" s="380">
        <v>6075152</v>
      </c>
    </row>
    <row r="43" spans="1:7" ht="6" customHeight="1">
      <c r="A43" s="487"/>
      <c r="B43" s="488"/>
      <c r="C43" s="489"/>
      <c r="D43" s="490"/>
      <c r="E43" s="490"/>
      <c r="F43" s="490"/>
      <c r="G43" s="490"/>
    </row>
    <row r="44" spans="1:7" ht="15">
      <c r="A44" s="183" t="s">
        <v>142</v>
      </c>
      <c r="B44" s="184"/>
      <c r="C44" s="184"/>
      <c r="D44" s="184"/>
      <c r="E44" s="184"/>
      <c r="F44" s="184"/>
      <c r="G44" s="184"/>
    </row>
    <row r="45" spans="2:7" ht="15">
      <c r="B45" s="221"/>
      <c r="C45" s="221"/>
      <c r="D45" s="221"/>
      <c r="E45" s="221"/>
      <c r="F45" s="221"/>
      <c r="G45" s="221"/>
    </row>
  </sheetData>
  <sheetProtection/>
  <mergeCells count="6">
    <mergeCell ref="A1:G1"/>
    <mergeCell ref="A3:A5"/>
    <mergeCell ref="B3:G3"/>
    <mergeCell ref="B4:B5"/>
    <mergeCell ref="C4:F4"/>
    <mergeCell ref="G4:G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79" r:id="rId2"/>
  <headerFooter>
    <oddHeader>&amp;C&amp;"-,Negrito"&amp;14&amp;K04-049PRINCIPAIS RESULTADOS - CENSO DA EDUCAÇÃO SUPERIOR</oddHeader>
    <oddFooter>&amp;C&amp;G&amp;RTabela 4.3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T78"/>
  <sheetViews>
    <sheetView showGridLines="0" workbookViewId="0" topLeftCell="A1">
      <selection activeCell="A1" sqref="A1:T1"/>
    </sheetView>
  </sheetViews>
  <sheetFormatPr defaultColWidth="9.140625" defaultRowHeight="15"/>
  <cols>
    <col min="1" max="1" width="7.421875" style="3" customWidth="1"/>
    <col min="2" max="2" width="17.57421875" style="3" customWidth="1"/>
    <col min="3" max="3" width="9.7109375" style="3" customWidth="1"/>
    <col min="4" max="7" width="8.7109375" style="3" customWidth="1"/>
    <col min="8" max="9" width="9.7109375" style="3" customWidth="1"/>
    <col min="10" max="10" width="9.28125" style="3" customWidth="1"/>
    <col min="11" max="11" width="8.7109375" style="3" customWidth="1"/>
    <col min="12" max="12" width="9.28125" style="3" customWidth="1"/>
    <col min="13" max="13" width="9.00390625" style="3" customWidth="1"/>
    <col min="14" max="14" width="10.140625" style="3" customWidth="1"/>
    <col min="15" max="15" width="8.28125" style="3" customWidth="1"/>
    <col min="16" max="20" width="8.7109375" style="3" customWidth="1"/>
    <col min="21" max="16384" width="9.140625" style="3" customWidth="1"/>
  </cols>
  <sheetData>
    <row r="1" spans="1:20" ht="24.75" customHeight="1">
      <c r="A1" s="580" t="s">
        <v>259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80"/>
      <c r="R1" s="580"/>
      <c r="S1" s="580"/>
      <c r="T1" s="580"/>
    </row>
    <row r="2" ht="6" customHeight="1"/>
    <row r="3" spans="1:20" ht="19.5" customHeight="1">
      <c r="A3" s="606" t="s">
        <v>53</v>
      </c>
      <c r="B3" s="669" t="s">
        <v>86</v>
      </c>
      <c r="C3" s="672" t="s">
        <v>99</v>
      </c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</row>
    <row r="4" spans="1:20" s="5" customFormat="1" ht="19.5" customHeight="1">
      <c r="A4" s="668"/>
      <c r="B4" s="670"/>
      <c r="C4" s="674" t="s">
        <v>76</v>
      </c>
      <c r="D4" s="667"/>
      <c r="E4" s="667"/>
      <c r="F4" s="667"/>
      <c r="G4" s="667"/>
      <c r="H4" s="667"/>
      <c r="I4" s="667" t="s">
        <v>6</v>
      </c>
      <c r="J4" s="667"/>
      <c r="K4" s="667"/>
      <c r="L4" s="667"/>
      <c r="M4" s="667"/>
      <c r="N4" s="667"/>
      <c r="O4" s="667" t="s">
        <v>85</v>
      </c>
      <c r="P4" s="667"/>
      <c r="Q4" s="667"/>
      <c r="R4" s="667"/>
      <c r="S4" s="667"/>
      <c r="T4" s="666"/>
    </row>
    <row r="5" spans="1:20" s="5" customFormat="1" ht="19.5" customHeight="1">
      <c r="A5" s="668"/>
      <c r="B5" s="670"/>
      <c r="C5" s="674" t="s">
        <v>4</v>
      </c>
      <c r="D5" s="667" t="s">
        <v>7</v>
      </c>
      <c r="E5" s="667"/>
      <c r="F5" s="667"/>
      <c r="G5" s="667"/>
      <c r="H5" s="667" t="s">
        <v>1</v>
      </c>
      <c r="I5" s="667" t="s">
        <v>4</v>
      </c>
      <c r="J5" s="667" t="s">
        <v>7</v>
      </c>
      <c r="K5" s="667"/>
      <c r="L5" s="667"/>
      <c r="M5" s="667"/>
      <c r="N5" s="667" t="s">
        <v>1</v>
      </c>
      <c r="O5" s="667" t="s">
        <v>4</v>
      </c>
      <c r="P5" s="667" t="s">
        <v>7</v>
      </c>
      <c r="Q5" s="667"/>
      <c r="R5" s="667"/>
      <c r="S5" s="667"/>
      <c r="T5" s="666" t="s">
        <v>1</v>
      </c>
    </row>
    <row r="6" spans="1:20" s="5" customFormat="1" ht="19.5" customHeight="1">
      <c r="A6" s="607"/>
      <c r="B6" s="671"/>
      <c r="C6" s="674"/>
      <c r="D6" s="30" t="s">
        <v>4</v>
      </c>
      <c r="E6" s="30" t="s">
        <v>9</v>
      </c>
      <c r="F6" s="30" t="s">
        <v>8</v>
      </c>
      <c r="G6" s="30" t="s">
        <v>10</v>
      </c>
      <c r="H6" s="667"/>
      <c r="I6" s="667"/>
      <c r="J6" s="30" t="s">
        <v>4</v>
      </c>
      <c r="K6" s="30" t="s">
        <v>9</v>
      </c>
      <c r="L6" s="30" t="s">
        <v>8</v>
      </c>
      <c r="M6" s="30" t="s">
        <v>10</v>
      </c>
      <c r="N6" s="667"/>
      <c r="O6" s="667"/>
      <c r="P6" s="30" t="s">
        <v>4</v>
      </c>
      <c r="Q6" s="30" t="s">
        <v>9</v>
      </c>
      <c r="R6" s="30" t="s">
        <v>8</v>
      </c>
      <c r="S6" s="30" t="s">
        <v>10</v>
      </c>
      <c r="T6" s="666"/>
    </row>
    <row r="7" spans="1:20" s="5" customFormat="1" ht="6" customHeight="1">
      <c r="A7" s="29"/>
      <c r="B7" s="29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spans="1:20" ht="15" customHeight="1">
      <c r="A8" s="474">
        <v>2005</v>
      </c>
      <c r="B8" s="478" t="s">
        <v>4</v>
      </c>
      <c r="C8" s="481">
        <v>1805102</v>
      </c>
      <c r="D8" s="481">
        <v>362217</v>
      </c>
      <c r="E8" s="481">
        <v>148206</v>
      </c>
      <c r="F8" s="481">
        <v>166660</v>
      </c>
      <c r="G8" s="481">
        <v>47351</v>
      </c>
      <c r="H8" s="481">
        <v>1442885</v>
      </c>
      <c r="I8" s="481">
        <v>1678088</v>
      </c>
      <c r="J8" s="481">
        <v>331365</v>
      </c>
      <c r="K8" s="481">
        <v>143731</v>
      </c>
      <c r="L8" s="481">
        <v>141527</v>
      </c>
      <c r="M8" s="481">
        <v>46107</v>
      </c>
      <c r="N8" s="481">
        <v>1346723</v>
      </c>
      <c r="O8" s="481">
        <v>127014</v>
      </c>
      <c r="P8" s="481">
        <v>30852</v>
      </c>
      <c r="Q8" s="481">
        <v>4475</v>
      </c>
      <c r="R8" s="481">
        <v>25133</v>
      </c>
      <c r="S8" s="481">
        <v>1244</v>
      </c>
      <c r="T8" s="481">
        <v>96162</v>
      </c>
    </row>
    <row r="9" spans="1:20" ht="15" customHeight="1">
      <c r="A9" s="93"/>
      <c r="B9" s="368" t="s">
        <v>2</v>
      </c>
      <c r="C9" s="370">
        <v>1110079</v>
      </c>
      <c r="D9" s="370">
        <v>164255</v>
      </c>
      <c r="E9" s="370">
        <v>76043</v>
      </c>
      <c r="F9" s="370">
        <v>59321</v>
      </c>
      <c r="G9" s="370">
        <v>28891</v>
      </c>
      <c r="H9" s="370">
        <v>945824</v>
      </c>
      <c r="I9" s="370">
        <v>1096533</v>
      </c>
      <c r="J9" s="370">
        <v>154388</v>
      </c>
      <c r="K9" s="370">
        <v>75765</v>
      </c>
      <c r="L9" s="370">
        <v>49732</v>
      </c>
      <c r="M9" s="370">
        <v>28891</v>
      </c>
      <c r="N9" s="370">
        <v>942145</v>
      </c>
      <c r="O9" s="370">
        <v>13546</v>
      </c>
      <c r="P9" s="370">
        <v>9867</v>
      </c>
      <c r="Q9" s="370">
        <v>278</v>
      </c>
      <c r="R9" s="370">
        <v>9589</v>
      </c>
      <c r="S9" s="370">
        <v>0</v>
      </c>
      <c r="T9" s="370">
        <v>3679</v>
      </c>
    </row>
    <row r="10" spans="1:20" ht="15" customHeight="1">
      <c r="A10" s="93"/>
      <c r="B10" s="368" t="s">
        <v>0</v>
      </c>
      <c r="C10" s="370">
        <v>402007</v>
      </c>
      <c r="D10" s="370">
        <v>130794</v>
      </c>
      <c r="E10" s="370">
        <v>31285</v>
      </c>
      <c r="F10" s="370">
        <v>86851</v>
      </c>
      <c r="G10" s="370">
        <v>12658</v>
      </c>
      <c r="H10" s="370">
        <v>271213</v>
      </c>
      <c r="I10" s="370">
        <v>321426</v>
      </c>
      <c r="J10" s="370">
        <v>111053</v>
      </c>
      <c r="K10" s="370">
        <v>27088</v>
      </c>
      <c r="L10" s="370">
        <v>71307</v>
      </c>
      <c r="M10" s="370">
        <v>12658</v>
      </c>
      <c r="N10" s="370">
        <v>210373</v>
      </c>
      <c r="O10" s="370">
        <v>80581</v>
      </c>
      <c r="P10" s="370">
        <v>19741</v>
      </c>
      <c r="Q10" s="370">
        <v>4197</v>
      </c>
      <c r="R10" s="370">
        <v>15544</v>
      </c>
      <c r="S10" s="370">
        <v>0</v>
      </c>
      <c r="T10" s="370">
        <v>60840</v>
      </c>
    </row>
    <row r="11" spans="1:20" ht="15" customHeight="1">
      <c r="A11" s="93"/>
      <c r="B11" s="368" t="s">
        <v>5</v>
      </c>
      <c r="C11" s="370">
        <v>175870</v>
      </c>
      <c r="D11" s="370">
        <v>22592</v>
      </c>
      <c r="E11" s="370">
        <v>11638</v>
      </c>
      <c r="F11" s="370">
        <v>7760</v>
      </c>
      <c r="G11" s="370">
        <v>3194</v>
      </c>
      <c r="H11" s="370">
        <v>153278</v>
      </c>
      <c r="I11" s="370">
        <v>143138</v>
      </c>
      <c r="J11" s="370">
        <v>21348</v>
      </c>
      <c r="K11" s="370">
        <v>11638</v>
      </c>
      <c r="L11" s="370">
        <v>7760</v>
      </c>
      <c r="M11" s="370">
        <v>1950</v>
      </c>
      <c r="N11" s="370">
        <v>121790</v>
      </c>
      <c r="O11" s="370">
        <v>32732</v>
      </c>
      <c r="P11" s="370">
        <v>1244</v>
      </c>
      <c r="Q11" s="370">
        <v>0</v>
      </c>
      <c r="R11" s="370">
        <v>0</v>
      </c>
      <c r="S11" s="370">
        <v>1244</v>
      </c>
      <c r="T11" s="370">
        <v>31488</v>
      </c>
    </row>
    <row r="12" spans="1:20" ht="15" customHeight="1">
      <c r="A12" s="93"/>
      <c r="B12" s="368" t="s">
        <v>123</v>
      </c>
      <c r="C12" s="370">
        <v>115958</v>
      </c>
      <c r="D12" s="370">
        <v>44008</v>
      </c>
      <c r="E12" s="370">
        <v>28972</v>
      </c>
      <c r="F12" s="370">
        <v>12538</v>
      </c>
      <c r="G12" s="370">
        <v>2498</v>
      </c>
      <c r="H12" s="370">
        <v>71950</v>
      </c>
      <c r="I12" s="370">
        <v>115803</v>
      </c>
      <c r="J12" s="370">
        <v>44008</v>
      </c>
      <c r="K12" s="370">
        <v>28972</v>
      </c>
      <c r="L12" s="370">
        <v>12538</v>
      </c>
      <c r="M12" s="370">
        <v>2498</v>
      </c>
      <c r="N12" s="370">
        <v>71795</v>
      </c>
      <c r="O12" s="370">
        <v>155</v>
      </c>
      <c r="P12" s="370">
        <v>0</v>
      </c>
      <c r="Q12" s="370">
        <v>0</v>
      </c>
      <c r="R12" s="370">
        <v>0</v>
      </c>
      <c r="S12" s="370">
        <v>0</v>
      </c>
      <c r="T12" s="370">
        <v>155</v>
      </c>
    </row>
    <row r="13" spans="1:20" ht="15" customHeight="1">
      <c r="A13" s="93"/>
      <c r="B13" s="368" t="s">
        <v>3</v>
      </c>
      <c r="C13" s="370">
        <v>1188</v>
      </c>
      <c r="D13" s="370">
        <v>568</v>
      </c>
      <c r="E13" s="370">
        <v>268</v>
      </c>
      <c r="F13" s="370">
        <v>190</v>
      </c>
      <c r="G13" s="370">
        <v>110</v>
      </c>
      <c r="H13" s="370">
        <v>620</v>
      </c>
      <c r="I13" s="370">
        <v>1188</v>
      </c>
      <c r="J13" s="370">
        <v>568</v>
      </c>
      <c r="K13" s="370">
        <v>268</v>
      </c>
      <c r="L13" s="370">
        <v>190</v>
      </c>
      <c r="M13" s="370">
        <v>110</v>
      </c>
      <c r="N13" s="370">
        <v>620</v>
      </c>
      <c r="O13" s="370">
        <v>0</v>
      </c>
      <c r="P13" s="370">
        <v>0</v>
      </c>
      <c r="Q13" s="370">
        <v>0</v>
      </c>
      <c r="R13" s="370">
        <v>0</v>
      </c>
      <c r="S13" s="370">
        <v>0</v>
      </c>
      <c r="T13" s="370">
        <v>0</v>
      </c>
    </row>
    <row r="14" spans="1:20" ht="6" customHeight="1">
      <c r="A14" s="93"/>
      <c r="B14" s="368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</row>
    <row r="15" spans="1:20" ht="15" customHeight="1">
      <c r="A15" s="474">
        <v>2006</v>
      </c>
      <c r="B15" s="478" t="s">
        <v>4</v>
      </c>
      <c r="C15" s="481">
        <v>1965314</v>
      </c>
      <c r="D15" s="481">
        <v>368394</v>
      </c>
      <c r="E15" s="481">
        <v>177232</v>
      </c>
      <c r="F15" s="481">
        <v>143636</v>
      </c>
      <c r="G15" s="481">
        <v>47526</v>
      </c>
      <c r="H15" s="481">
        <v>1596920</v>
      </c>
      <c r="I15" s="481">
        <v>1753068</v>
      </c>
      <c r="J15" s="481">
        <v>335767</v>
      </c>
      <c r="K15" s="481">
        <v>161509</v>
      </c>
      <c r="L15" s="481">
        <v>130551</v>
      </c>
      <c r="M15" s="481">
        <v>43707</v>
      </c>
      <c r="N15" s="481">
        <v>1417301</v>
      </c>
      <c r="O15" s="481">
        <v>212246</v>
      </c>
      <c r="P15" s="481">
        <v>32627</v>
      </c>
      <c r="Q15" s="481">
        <v>15723</v>
      </c>
      <c r="R15" s="481">
        <v>13085</v>
      </c>
      <c r="S15" s="481">
        <v>3819</v>
      </c>
      <c r="T15" s="481">
        <v>179619</v>
      </c>
    </row>
    <row r="16" spans="1:20" ht="15" customHeight="1">
      <c r="A16" s="93"/>
      <c r="B16" s="368" t="s">
        <v>2</v>
      </c>
      <c r="C16" s="370">
        <v>1194497</v>
      </c>
      <c r="D16" s="370">
        <v>184821</v>
      </c>
      <c r="E16" s="370">
        <v>92716</v>
      </c>
      <c r="F16" s="370">
        <v>62712</v>
      </c>
      <c r="G16" s="370">
        <v>29393</v>
      </c>
      <c r="H16" s="370">
        <v>1009676</v>
      </c>
      <c r="I16" s="370">
        <v>1164343</v>
      </c>
      <c r="J16" s="370">
        <v>166585</v>
      </c>
      <c r="K16" s="370">
        <v>86159</v>
      </c>
      <c r="L16" s="370">
        <v>51345</v>
      </c>
      <c r="M16" s="370">
        <v>29081</v>
      </c>
      <c r="N16" s="370">
        <v>997758</v>
      </c>
      <c r="O16" s="370">
        <v>30154</v>
      </c>
      <c r="P16" s="370">
        <v>18236</v>
      </c>
      <c r="Q16" s="370">
        <v>6557</v>
      </c>
      <c r="R16" s="370">
        <v>11367</v>
      </c>
      <c r="S16" s="370">
        <v>312</v>
      </c>
      <c r="T16" s="370">
        <v>11918</v>
      </c>
    </row>
    <row r="17" spans="1:20" ht="15" customHeight="1">
      <c r="A17" s="93"/>
      <c r="B17" s="368" t="s">
        <v>0</v>
      </c>
      <c r="C17" s="370">
        <v>436430</v>
      </c>
      <c r="D17" s="370">
        <v>112525</v>
      </c>
      <c r="E17" s="370">
        <v>41852</v>
      </c>
      <c r="F17" s="370">
        <v>59626</v>
      </c>
      <c r="G17" s="370">
        <v>11047</v>
      </c>
      <c r="H17" s="370">
        <v>323905</v>
      </c>
      <c r="I17" s="370">
        <v>297188</v>
      </c>
      <c r="J17" s="370">
        <v>100920</v>
      </c>
      <c r="K17" s="370">
        <v>32686</v>
      </c>
      <c r="L17" s="370">
        <v>57908</v>
      </c>
      <c r="M17" s="370">
        <v>10326</v>
      </c>
      <c r="N17" s="370">
        <v>196268</v>
      </c>
      <c r="O17" s="370">
        <v>139242</v>
      </c>
      <c r="P17" s="370">
        <v>11605</v>
      </c>
      <c r="Q17" s="370">
        <v>9166</v>
      </c>
      <c r="R17" s="370">
        <v>1718</v>
      </c>
      <c r="S17" s="370">
        <v>721</v>
      </c>
      <c r="T17" s="370">
        <v>127637</v>
      </c>
    </row>
    <row r="18" spans="1:20" ht="15" customHeight="1">
      <c r="A18" s="93"/>
      <c r="B18" s="368" t="s">
        <v>5</v>
      </c>
      <c r="C18" s="370">
        <v>218533</v>
      </c>
      <c r="D18" s="370">
        <v>25953</v>
      </c>
      <c r="E18" s="370">
        <v>12122</v>
      </c>
      <c r="F18" s="370">
        <v>8970</v>
      </c>
      <c r="G18" s="370">
        <v>4861</v>
      </c>
      <c r="H18" s="370">
        <v>192580</v>
      </c>
      <c r="I18" s="370">
        <v>175700</v>
      </c>
      <c r="J18" s="370">
        <v>23167</v>
      </c>
      <c r="K18" s="370">
        <v>12122</v>
      </c>
      <c r="L18" s="370">
        <v>8970</v>
      </c>
      <c r="M18" s="370">
        <v>2075</v>
      </c>
      <c r="N18" s="370">
        <v>152533</v>
      </c>
      <c r="O18" s="370">
        <v>42833</v>
      </c>
      <c r="P18" s="370">
        <v>2786</v>
      </c>
      <c r="Q18" s="370">
        <v>0</v>
      </c>
      <c r="R18" s="370">
        <v>0</v>
      </c>
      <c r="S18" s="370">
        <v>2786</v>
      </c>
      <c r="T18" s="370">
        <v>40047</v>
      </c>
    </row>
    <row r="19" spans="1:20" ht="15" customHeight="1">
      <c r="A19" s="93"/>
      <c r="B19" s="368" t="s">
        <v>123</v>
      </c>
      <c r="C19" s="370">
        <v>115366</v>
      </c>
      <c r="D19" s="370">
        <v>44607</v>
      </c>
      <c r="E19" s="370">
        <v>30279</v>
      </c>
      <c r="F19" s="370">
        <v>12183</v>
      </c>
      <c r="G19" s="370">
        <v>2145</v>
      </c>
      <c r="H19" s="370">
        <v>70759</v>
      </c>
      <c r="I19" s="370">
        <v>115349</v>
      </c>
      <c r="J19" s="370">
        <v>44607</v>
      </c>
      <c r="K19" s="370">
        <v>30279</v>
      </c>
      <c r="L19" s="370">
        <v>12183</v>
      </c>
      <c r="M19" s="370">
        <v>2145</v>
      </c>
      <c r="N19" s="370">
        <v>70742</v>
      </c>
      <c r="O19" s="370">
        <v>17</v>
      </c>
      <c r="P19" s="370">
        <v>0</v>
      </c>
      <c r="Q19" s="370">
        <v>0</v>
      </c>
      <c r="R19" s="370">
        <v>0</v>
      </c>
      <c r="S19" s="370">
        <v>0</v>
      </c>
      <c r="T19" s="370">
        <v>17</v>
      </c>
    </row>
    <row r="20" spans="1:20" ht="15" customHeight="1">
      <c r="A20" s="93"/>
      <c r="B20" s="368" t="s">
        <v>3</v>
      </c>
      <c r="C20" s="370">
        <v>488</v>
      </c>
      <c r="D20" s="370">
        <v>488</v>
      </c>
      <c r="E20" s="370">
        <v>263</v>
      </c>
      <c r="F20" s="370">
        <v>145</v>
      </c>
      <c r="G20" s="370">
        <v>80</v>
      </c>
      <c r="H20" s="370">
        <v>0</v>
      </c>
      <c r="I20" s="370">
        <v>488</v>
      </c>
      <c r="J20" s="370">
        <v>488</v>
      </c>
      <c r="K20" s="370">
        <v>263</v>
      </c>
      <c r="L20" s="370">
        <v>145</v>
      </c>
      <c r="M20" s="370">
        <v>80</v>
      </c>
      <c r="N20" s="370">
        <v>0</v>
      </c>
      <c r="O20" s="370">
        <v>0</v>
      </c>
      <c r="P20" s="370">
        <v>0</v>
      </c>
      <c r="Q20" s="370">
        <v>0</v>
      </c>
      <c r="R20" s="370">
        <v>0</v>
      </c>
      <c r="S20" s="370">
        <v>0</v>
      </c>
      <c r="T20" s="370">
        <v>0</v>
      </c>
    </row>
    <row r="21" spans="1:20" ht="6" customHeight="1">
      <c r="A21" s="93"/>
      <c r="B21" s="368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370"/>
      <c r="O21" s="370"/>
      <c r="P21" s="370"/>
      <c r="Q21" s="370"/>
      <c r="R21" s="370"/>
      <c r="S21" s="370"/>
      <c r="T21" s="370"/>
    </row>
    <row r="22" spans="1:20" ht="15" customHeight="1">
      <c r="A22" s="474">
        <v>2007</v>
      </c>
      <c r="B22" s="478" t="s">
        <v>4</v>
      </c>
      <c r="C22" s="481">
        <v>2138241</v>
      </c>
      <c r="D22" s="481">
        <v>416178</v>
      </c>
      <c r="E22" s="481">
        <v>193919</v>
      </c>
      <c r="F22" s="481">
        <v>176047</v>
      </c>
      <c r="G22" s="481">
        <v>46212</v>
      </c>
      <c r="H22" s="481">
        <v>1722063</v>
      </c>
      <c r="I22" s="481">
        <v>1808970</v>
      </c>
      <c r="J22" s="481">
        <v>336223</v>
      </c>
      <c r="K22" s="481">
        <v>172334</v>
      </c>
      <c r="L22" s="481">
        <v>120095</v>
      </c>
      <c r="M22" s="481">
        <v>43794</v>
      </c>
      <c r="N22" s="481">
        <v>1472747</v>
      </c>
      <c r="O22" s="481">
        <v>329271</v>
      </c>
      <c r="P22" s="481">
        <v>79955</v>
      </c>
      <c r="Q22" s="481">
        <v>21585</v>
      </c>
      <c r="R22" s="481">
        <v>55952</v>
      </c>
      <c r="S22" s="481">
        <v>2418</v>
      </c>
      <c r="T22" s="481">
        <v>249316</v>
      </c>
    </row>
    <row r="23" spans="1:20" ht="15" customHeight="1">
      <c r="A23" s="93"/>
      <c r="B23" s="368" t="s">
        <v>2</v>
      </c>
      <c r="C23" s="370">
        <v>1302920</v>
      </c>
      <c r="D23" s="370">
        <v>220557</v>
      </c>
      <c r="E23" s="370">
        <v>101128</v>
      </c>
      <c r="F23" s="370">
        <v>89039</v>
      </c>
      <c r="G23" s="370">
        <v>30390</v>
      </c>
      <c r="H23" s="370">
        <v>1082363</v>
      </c>
      <c r="I23" s="370">
        <v>1202311</v>
      </c>
      <c r="J23" s="370">
        <v>178053</v>
      </c>
      <c r="K23" s="370">
        <v>95710</v>
      </c>
      <c r="L23" s="370">
        <v>52212</v>
      </c>
      <c r="M23" s="370">
        <v>30131</v>
      </c>
      <c r="N23" s="370">
        <v>1024258</v>
      </c>
      <c r="O23" s="370">
        <v>100609</v>
      </c>
      <c r="P23" s="370">
        <v>42504</v>
      </c>
      <c r="Q23" s="370">
        <v>5418</v>
      </c>
      <c r="R23" s="370">
        <v>36827</v>
      </c>
      <c r="S23" s="370">
        <v>259</v>
      </c>
      <c r="T23" s="370">
        <v>58105</v>
      </c>
    </row>
    <row r="24" spans="1:20" ht="15" customHeight="1">
      <c r="A24" s="93"/>
      <c r="B24" s="368" t="s">
        <v>0</v>
      </c>
      <c r="C24" s="370">
        <v>439233</v>
      </c>
      <c r="D24" s="370">
        <v>121757</v>
      </c>
      <c r="E24" s="370">
        <v>46279</v>
      </c>
      <c r="F24" s="370">
        <v>65797</v>
      </c>
      <c r="G24" s="370">
        <v>9681</v>
      </c>
      <c r="H24" s="370">
        <v>317476</v>
      </c>
      <c r="I24" s="370">
        <v>274816</v>
      </c>
      <c r="J24" s="370">
        <v>88685</v>
      </c>
      <c r="K24" s="370">
        <v>32587</v>
      </c>
      <c r="L24" s="370">
        <v>46672</v>
      </c>
      <c r="M24" s="370">
        <v>9426</v>
      </c>
      <c r="N24" s="370">
        <v>186131</v>
      </c>
      <c r="O24" s="370">
        <v>164417</v>
      </c>
      <c r="P24" s="370">
        <v>33072</v>
      </c>
      <c r="Q24" s="370">
        <v>13692</v>
      </c>
      <c r="R24" s="370">
        <v>19125</v>
      </c>
      <c r="S24" s="370">
        <v>255</v>
      </c>
      <c r="T24" s="370">
        <v>131345</v>
      </c>
    </row>
    <row r="25" spans="1:20" ht="15" customHeight="1">
      <c r="A25" s="93"/>
      <c r="B25" s="368" t="s">
        <v>5</v>
      </c>
      <c r="C25" s="370">
        <v>281426</v>
      </c>
      <c r="D25" s="370">
        <v>28146</v>
      </c>
      <c r="E25" s="370">
        <v>15220</v>
      </c>
      <c r="F25" s="370">
        <v>9124</v>
      </c>
      <c r="G25" s="370">
        <v>3802</v>
      </c>
      <c r="H25" s="370">
        <v>253280</v>
      </c>
      <c r="I25" s="370">
        <v>219437</v>
      </c>
      <c r="J25" s="370">
        <v>23767</v>
      </c>
      <c r="K25" s="370">
        <v>12745</v>
      </c>
      <c r="L25" s="370">
        <v>9124</v>
      </c>
      <c r="M25" s="370">
        <v>1898</v>
      </c>
      <c r="N25" s="370">
        <v>195670</v>
      </c>
      <c r="O25" s="370">
        <v>61989</v>
      </c>
      <c r="P25" s="370">
        <v>4379</v>
      </c>
      <c r="Q25" s="370">
        <v>2475</v>
      </c>
      <c r="R25" s="370">
        <v>0</v>
      </c>
      <c r="S25" s="370">
        <v>1904</v>
      </c>
      <c r="T25" s="370">
        <v>57610</v>
      </c>
    </row>
    <row r="26" spans="1:20" ht="15" customHeight="1">
      <c r="A26" s="93"/>
      <c r="B26" s="368" t="s">
        <v>123</v>
      </c>
      <c r="C26" s="370">
        <v>111051</v>
      </c>
      <c r="D26" s="370">
        <v>44443</v>
      </c>
      <c r="E26" s="370">
        <v>30260</v>
      </c>
      <c r="F26" s="370">
        <v>11894</v>
      </c>
      <c r="G26" s="370">
        <v>2289</v>
      </c>
      <c r="H26" s="370">
        <v>66608</v>
      </c>
      <c r="I26" s="370">
        <v>108795</v>
      </c>
      <c r="J26" s="370">
        <v>44443</v>
      </c>
      <c r="K26" s="370">
        <v>30260</v>
      </c>
      <c r="L26" s="370">
        <v>11894</v>
      </c>
      <c r="M26" s="370">
        <v>2289</v>
      </c>
      <c r="N26" s="370">
        <v>64352</v>
      </c>
      <c r="O26" s="370">
        <v>2256</v>
      </c>
      <c r="P26" s="370">
        <v>0</v>
      </c>
      <c r="Q26" s="370">
        <v>0</v>
      </c>
      <c r="R26" s="370">
        <v>0</v>
      </c>
      <c r="S26" s="370">
        <v>0</v>
      </c>
      <c r="T26" s="370">
        <v>2256</v>
      </c>
    </row>
    <row r="27" spans="1:20" ht="15" customHeight="1">
      <c r="A27" s="93"/>
      <c r="B27" s="368" t="s">
        <v>3</v>
      </c>
      <c r="C27" s="370">
        <v>3611</v>
      </c>
      <c r="D27" s="370">
        <v>1275</v>
      </c>
      <c r="E27" s="370">
        <v>1032</v>
      </c>
      <c r="F27" s="370">
        <v>193</v>
      </c>
      <c r="G27" s="370">
        <v>50</v>
      </c>
      <c r="H27" s="370">
        <v>2336</v>
      </c>
      <c r="I27" s="370">
        <v>3611</v>
      </c>
      <c r="J27" s="370">
        <v>1275</v>
      </c>
      <c r="K27" s="370">
        <v>1032</v>
      </c>
      <c r="L27" s="370">
        <v>193</v>
      </c>
      <c r="M27" s="370">
        <v>50</v>
      </c>
      <c r="N27" s="370">
        <v>2336</v>
      </c>
      <c r="O27" s="370">
        <v>0</v>
      </c>
      <c r="P27" s="370">
        <v>0</v>
      </c>
      <c r="Q27" s="370">
        <v>0</v>
      </c>
      <c r="R27" s="370">
        <v>0</v>
      </c>
      <c r="S27" s="370">
        <v>0</v>
      </c>
      <c r="T27" s="370">
        <v>0</v>
      </c>
    </row>
    <row r="28" spans="1:20" ht="6" customHeight="1">
      <c r="A28" s="93"/>
      <c r="B28" s="368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  <c r="N28" s="370"/>
      <c r="O28" s="370"/>
      <c r="P28" s="370"/>
      <c r="Q28" s="370"/>
      <c r="R28" s="370"/>
      <c r="S28" s="370"/>
      <c r="T28" s="370"/>
    </row>
    <row r="29" spans="1:20" ht="15" customHeight="1">
      <c r="A29" s="474">
        <v>2008</v>
      </c>
      <c r="B29" s="478" t="s">
        <v>4</v>
      </c>
      <c r="C29" s="481">
        <v>2336899</v>
      </c>
      <c r="D29" s="481">
        <v>538474</v>
      </c>
      <c r="E29" s="481">
        <v>211183</v>
      </c>
      <c r="F29" s="481">
        <v>282950</v>
      </c>
      <c r="G29" s="481">
        <v>44341</v>
      </c>
      <c r="H29" s="481">
        <v>1798425</v>
      </c>
      <c r="I29" s="481">
        <v>1873806</v>
      </c>
      <c r="J29" s="481">
        <v>352615</v>
      </c>
      <c r="K29" s="481">
        <v>186043</v>
      </c>
      <c r="L29" s="481">
        <v>126820</v>
      </c>
      <c r="M29" s="481">
        <v>39752</v>
      </c>
      <c r="N29" s="481">
        <v>1521191</v>
      </c>
      <c r="O29" s="481">
        <v>463093</v>
      </c>
      <c r="P29" s="481">
        <v>185859</v>
      </c>
      <c r="Q29" s="481">
        <v>25140</v>
      </c>
      <c r="R29" s="481">
        <v>156130</v>
      </c>
      <c r="S29" s="481">
        <v>4589</v>
      </c>
      <c r="T29" s="481">
        <v>277234</v>
      </c>
    </row>
    <row r="30" spans="1:20" ht="15" customHeight="1">
      <c r="A30" s="93"/>
      <c r="B30" s="368" t="s">
        <v>2</v>
      </c>
      <c r="C30" s="370">
        <v>1447251</v>
      </c>
      <c r="D30" s="370">
        <v>294932</v>
      </c>
      <c r="E30" s="370">
        <v>110743</v>
      </c>
      <c r="F30" s="370">
        <v>156014</v>
      </c>
      <c r="G30" s="370">
        <v>28175</v>
      </c>
      <c r="H30" s="370">
        <v>1152319</v>
      </c>
      <c r="I30" s="370">
        <v>1252540</v>
      </c>
      <c r="J30" s="370">
        <v>185936</v>
      </c>
      <c r="K30" s="370">
        <v>105332</v>
      </c>
      <c r="L30" s="370">
        <v>53252</v>
      </c>
      <c r="M30" s="370">
        <v>27352</v>
      </c>
      <c r="N30" s="370">
        <v>1066604</v>
      </c>
      <c r="O30" s="370">
        <v>194711</v>
      </c>
      <c r="P30" s="370">
        <v>108996</v>
      </c>
      <c r="Q30" s="370">
        <v>5411</v>
      </c>
      <c r="R30" s="370">
        <v>102762</v>
      </c>
      <c r="S30" s="370">
        <v>823</v>
      </c>
      <c r="T30" s="370">
        <v>85715</v>
      </c>
    </row>
    <row r="31" spans="1:20" ht="15" customHeight="1">
      <c r="A31" s="93"/>
      <c r="B31" s="368" t="s">
        <v>0</v>
      </c>
      <c r="C31" s="370">
        <v>425331</v>
      </c>
      <c r="D31" s="370">
        <v>148510</v>
      </c>
      <c r="E31" s="370">
        <v>53365</v>
      </c>
      <c r="F31" s="370">
        <v>85942</v>
      </c>
      <c r="G31" s="370">
        <v>9203</v>
      </c>
      <c r="H31" s="370">
        <v>276821</v>
      </c>
      <c r="I31" s="370">
        <v>259748</v>
      </c>
      <c r="J31" s="370">
        <v>91907</v>
      </c>
      <c r="K31" s="370">
        <v>35722</v>
      </c>
      <c r="L31" s="370">
        <v>48136</v>
      </c>
      <c r="M31" s="370">
        <v>8049</v>
      </c>
      <c r="N31" s="370">
        <v>167841</v>
      </c>
      <c r="O31" s="370">
        <v>165583</v>
      </c>
      <c r="P31" s="370">
        <v>56603</v>
      </c>
      <c r="Q31" s="370">
        <v>17643</v>
      </c>
      <c r="R31" s="370">
        <v>37806</v>
      </c>
      <c r="S31" s="370">
        <v>1154</v>
      </c>
      <c r="T31" s="370">
        <v>108980</v>
      </c>
    </row>
    <row r="32" spans="1:20" ht="15" customHeight="1">
      <c r="A32" s="93"/>
      <c r="B32" s="368" t="s">
        <v>5</v>
      </c>
      <c r="C32" s="370">
        <v>354713</v>
      </c>
      <c r="D32" s="370">
        <v>46324</v>
      </c>
      <c r="E32" s="370">
        <v>15024</v>
      </c>
      <c r="F32" s="370">
        <v>26887</v>
      </c>
      <c r="G32" s="370">
        <v>4413</v>
      </c>
      <c r="H32" s="370">
        <v>308389</v>
      </c>
      <c r="I32" s="370">
        <v>254936</v>
      </c>
      <c r="J32" s="370">
        <v>26064</v>
      </c>
      <c r="K32" s="370">
        <v>12938</v>
      </c>
      <c r="L32" s="370">
        <v>11325</v>
      </c>
      <c r="M32" s="370">
        <v>1801</v>
      </c>
      <c r="N32" s="370">
        <v>228872</v>
      </c>
      <c r="O32" s="370">
        <v>99777</v>
      </c>
      <c r="P32" s="370">
        <v>20260</v>
      </c>
      <c r="Q32" s="370">
        <v>2086</v>
      </c>
      <c r="R32" s="370">
        <v>15562</v>
      </c>
      <c r="S32" s="370">
        <v>2612</v>
      </c>
      <c r="T32" s="370">
        <v>79517</v>
      </c>
    </row>
    <row r="33" spans="1:20" ht="15" customHeight="1">
      <c r="A33" s="93"/>
      <c r="B33" s="368" t="s">
        <v>123</v>
      </c>
      <c r="C33" s="370">
        <v>107614</v>
      </c>
      <c r="D33" s="370">
        <v>46718</v>
      </c>
      <c r="E33" s="370">
        <v>31193</v>
      </c>
      <c r="F33" s="370">
        <v>13923</v>
      </c>
      <c r="G33" s="370">
        <v>1602</v>
      </c>
      <c r="H33" s="370">
        <v>60896</v>
      </c>
      <c r="I33" s="370">
        <v>104592</v>
      </c>
      <c r="J33" s="370">
        <v>46718</v>
      </c>
      <c r="K33" s="370">
        <v>31193</v>
      </c>
      <c r="L33" s="370">
        <v>13923</v>
      </c>
      <c r="M33" s="370">
        <v>1602</v>
      </c>
      <c r="N33" s="370">
        <v>57874</v>
      </c>
      <c r="O33" s="370">
        <v>3022</v>
      </c>
      <c r="P33" s="370">
        <v>0</v>
      </c>
      <c r="Q33" s="370">
        <v>0</v>
      </c>
      <c r="R33" s="370">
        <v>0</v>
      </c>
      <c r="S33" s="370">
        <v>0</v>
      </c>
      <c r="T33" s="370">
        <v>3022</v>
      </c>
    </row>
    <row r="34" spans="1:20" ht="15" customHeight="1">
      <c r="A34" s="93"/>
      <c r="B34" s="368" t="s">
        <v>3</v>
      </c>
      <c r="C34" s="370">
        <v>1990</v>
      </c>
      <c r="D34" s="370">
        <v>1990</v>
      </c>
      <c r="E34" s="370">
        <v>858</v>
      </c>
      <c r="F34" s="370">
        <v>184</v>
      </c>
      <c r="G34" s="370">
        <v>948</v>
      </c>
      <c r="H34" s="370">
        <v>0</v>
      </c>
      <c r="I34" s="370">
        <v>1990</v>
      </c>
      <c r="J34" s="370">
        <v>1990</v>
      </c>
      <c r="K34" s="370">
        <v>858</v>
      </c>
      <c r="L34" s="370">
        <v>184</v>
      </c>
      <c r="M34" s="370">
        <v>948</v>
      </c>
      <c r="N34" s="370">
        <v>0</v>
      </c>
      <c r="O34" s="370">
        <v>0</v>
      </c>
      <c r="P34" s="370">
        <v>0</v>
      </c>
      <c r="Q34" s="370">
        <v>0</v>
      </c>
      <c r="R34" s="370">
        <v>0</v>
      </c>
      <c r="S34" s="370">
        <v>0</v>
      </c>
      <c r="T34" s="370">
        <v>0</v>
      </c>
    </row>
    <row r="35" spans="1:20" ht="6" customHeight="1">
      <c r="A35" s="93"/>
      <c r="B35" s="368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370"/>
      <c r="O35" s="370"/>
      <c r="P35" s="370"/>
      <c r="Q35" s="370"/>
      <c r="R35" s="370"/>
      <c r="S35" s="370"/>
      <c r="T35" s="370"/>
    </row>
    <row r="36" spans="1:20" ht="15" customHeight="1">
      <c r="A36" s="474">
        <v>2009</v>
      </c>
      <c r="B36" s="478" t="s">
        <v>4</v>
      </c>
      <c r="C36" s="481">
        <v>2065082</v>
      </c>
      <c r="D36" s="481">
        <v>422320</v>
      </c>
      <c r="E36" s="481">
        <v>253642</v>
      </c>
      <c r="F36" s="481">
        <v>133425</v>
      </c>
      <c r="G36" s="481">
        <v>35253</v>
      </c>
      <c r="H36" s="481">
        <v>1642762</v>
      </c>
      <c r="I36" s="516">
        <v>1732613</v>
      </c>
      <c r="J36" s="481">
        <v>379134</v>
      </c>
      <c r="K36" s="516">
        <v>223624</v>
      </c>
      <c r="L36" s="516">
        <v>120351</v>
      </c>
      <c r="M36" s="516">
        <v>35159</v>
      </c>
      <c r="N36" s="516">
        <v>1353479</v>
      </c>
      <c r="O36" s="516">
        <v>332469</v>
      </c>
      <c r="P36" s="481">
        <v>43186</v>
      </c>
      <c r="Q36" s="516">
        <v>30018</v>
      </c>
      <c r="R36" s="516">
        <v>13074</v>
      </c>
      <c r="S36" s="516">
        <v>94</v>
      </c>
      <c r="T36" s="516">
        <v>289283</v>
      </c>
    </row>
    <row r="37" spans="1:20" ht="15" customHeight="1">
      <c r="A37" s="93"/>
      <c r="B37" s="368" t="s">
        <v>2</v>
      </c>
      <c r="C37" s="370">
        <v>1247192</v>
      </c>
      <c r="D37" s="370">
        <v>224454</v>
      </c>
      <c r="E37" s="370">
        <v>145775</v>
      </c>
      <c r="F37" s="370">
        <v>53446</v>
      </c>
      <c r="G37" s="370">
        <v>25233</v>
      </c>
      <c r="H37" s="370">
        <v>1022738</v>
      </c>
      <c r="I37" s="381">
        <v>1161858</v>
      </c>
      <c r="J37" s="381">
        <v>220594</v>
      </c>
      <c r="K37" s="381">
        <v>141966</v>
      </c>
      <c r="L37" s="381">
        <v>53395</v>
      </c>
      <c r="M37" s="381">
        <v>25233</v>
      </c>
      <c r="N37" s="381">
        <v>941264</v>
      </c>
      <c r="O37" s="381">
        <v>85334</v>
      </c>
      <c r="P37" s="370">
        <v>3860</v>
      </c>
      <c r="Q37" s="381">
        <v>3809</v>
      </c>
      <c r="R37" s="381">
        <v>51</v>
      </c>
      <c r="S37" s="370">
        <v>0</v>
      </c>
      <c r="T37" s="381">
        <v>81474</v>
      </c>
    </row>
    <row r="38" spans="1:20" ht="15" customHeight="1">
      <c r="A38" s="93"/>
      <c r="B38" s="368" t="s">
        <v>0</v>
      </c>
      <c r="C38" s="370">
        <v>398033</v>
      </c>
      <c r="D38" s="370">
        <v>137853</v>
      </c>
      <c r="E38" s="370">
        <v>72268</v>
      </c>
      <c r="F38" s="370">
        <v>57745</v>
      </c>
      <c r="G38" s="370">
        <v>7840</v>
      </c>
      <c r="H38" s="370">
        <v>260180</v>
      </c>
      <c r="I38" s="381">
        <v>250410</v>
      </c>
      <c r="J38" s="381">
        <v>101266</v>
      </c>
      <c r="K38" s="381">
        <v>48731</v>
      </c>
      <c r="L38" s="381">
        <v>44727</v>
      </c>
      <c r="M38" s="381">
        <v>7808</v>
      </c>
      <c r="N38" s="381">
        <v>149144</v>
      </c>
      <c r="O38" s="381">
        <v>147623</v>
      </c>
      <c r="P38" s="370">
        <v>36587</v>
      </c>
      <c r="Q38" s="381">
        <v>23537</v>
      </c>
      <c r="R38" s="381">
        <v>13018</v>
      </c>
      <c r="S38" s="381">
        <v>32</v>
      </c>
      <c r="T38" s="381">
        <v>111036</v>
      </c>
    </row>
    <row r="39" spans="1:20" ht="15" customHeight="1">
      <c r="A39" s="93"/>
      <c r="B39" s="368" t="s">
        <v>5</v>
      </c>
      <c r="C39" s="370">
        <v>352975</v>
      </c>
      <c r="D39" s="370">
        <v>34581</v>
      </c>
      <c r="E39" s="370">
        <v>19977</v>
      </c>
      <c r="F39" s="370">
        <v>12958</v>
      </c>
      <c r="G39" s="370">
        <v>1646</v>
      </c>
      <c r="H39" s="370">
        <v>318394</v>
      </c>
      <c r="I39" s="381">
        <v>257139</v>
      </c>
      <c r="J39" s="381">
        <v>31842</v>
      </c>
      <c r="K39" s="381">
        <v>17305</v>
      </c>
      <c r="L39" s="381">
        <v>12953</v>
      </c>
      <c r="M39" s="381">
        <v>1584</v>
      </c>
      <c r="N39" s="381">
        <v>225297</v>
      </c>
      <c r="O39" s="381">
        <v>95836</v>
      </c>
      <c r="P39" s="370">
        <v>2739</v>
      </c>
      <c r="Q39" s="381">
        <v>2672</v>
      </c>
      <c r="R39" s="381">
        <v>5</v>
      </c>
      <c r="S39" s="381">
        <v>62</v>
      </c>
      <c r="T39" s="381">
        <v>93097</v>
      </c>
    </row>
    <row r="40" spans="1:20" ht="15" customHeight="1">
      <c r="A40" s="93"/>
      <c r="B40" s="368" t="s">
        <v>123</v>
      </c>
      <c r="C40" s="370">
        <v>66882</v>
      </c>
      <c r="D40" s="370">
        <v>25432</v>
      </c>
      <c r="E40" s="370">
        <v>15622</v>
      </c>
      <c r="F40" s="370">
        <v>9276</v>
      </c>
      <c r="G40" s="370">
        <v>534</v>
      </c>
      <c r="H40" s="370">
        <v>41450</v>
      </c>
      <c r="I40" s="381">
        <v>63206</v>
      </c>
      <c r="J40" s="381">
        <v>25432</v>
      </c>
      <c r="K40" s="381">
        <v>15622</v>
      </c>
      <c r="L40" s="381">
        <v>9276</v>
      </c>
      <c r="M40" s="381">
        <v>534</v>
      </c>
      <c r="N40" s="381">
        <v>37774</v>
      </c>
      <c r="O40" s="381">
        <v>3676</v>
      </c>
      <c r="P40" s="370">
        <v>0</v>
      </c>
      <c r="Q40" s="370">
        <v>0</v>
      </c>
      <c r="R40" s="370">
        <v>0</v>
      </c>
      <c r="S40" s="370">
        <v>0</v>
      </c>
      <c r="T40" s="381">
        <v>3676</v>
      </c>
    </row>
    <row r="41" spans="1:20" ht="6" customHeight="1">
      <c r="A41" s="93"/>
      <c r="B41" s="368"/>
      <c r="C41" s="370"/>
      <c r="D41" s="370"/>
      <c r="E41" s="370">
        <v>0</v>
      </c>
      <c r="F41" s="370">
        <v>0</v>
      </c>
      <c r="G41" s="370">
        <v>0</v>
      </c>
      <c r="H41" s="370">
        <v>0</v>
      </c>
      <c r="I41" s="381"/>
      <c r="J41" s="381"/>
      <c r="K41" s="381"/>
      <c r="L41" s="381"/>
      <c r="M41" s="381"/>
      <c r="N41" s="381"/>
      <c r="O41" s="381"/>
      <c r="P41" s="370"/>
      <c r="Q41" s="370"/>
      <c r="R41" s="370"/>
      <c r="S41" s="370"/>
      <c r="T41" s="381"/>
    </row>
    <row r="42" spans="1:20" ht="15" customHeight="1">
      <c r="A42" s="474">
        <v>2010</v>
      </c>
      <c r="B42" s="478" t="s">
        <v>4</v>
      </c>
      <c r="C42" s="481">
        <v>2182229</v>
      </c>
      <c r="D42" s="481">
        <v>475884</v>
      </c>
      <c r="E42" s="481">
        <v>302359</v>
      </c>
      <c r="F42" s="481">
        <v>141413</v>
      </c>
      <c r="G42" s="481">
        <v>32112</v>
      </c>
      <c r="H42" s="481">
        <v>1706345</v>
      </c>
      <c r="I42" s="516">
        <v>1801901</v>
      </c>
      <c r="J42" s="481">
        <v>435710</v>
      </c>
      <c r="K42" s="516">
        <v>269216</v>
      </c>
      <c r="L42" s="516">
        <v>134932</v>
      </c>
      <c r="M42" s="516">
        <v>31562</v>
      </c>
      <c r="N42" s="516">
        <v>1366191</v>
      </c>
      <c r="O42" s="516">
        <v>380328</v>
      </c>
      <c r="P42" s="481">
        <v>40174</v>
      </c>
      <c r="Q42" s="516">
        <v>33143</v>
      </c>
      <c r="R42" s="516">
        <v>6481</v>
      </c>
      <c r="S42" s="516">
        <v>550</v>
      </c>
      <c r="T42" s="516">
        <v>340154</v>
      </c>
    </row>
    <row r="43" spans="1:20" ht="15" customHeight="1">
      <c r="A43" s="93"/>
      <c r="B43" s="368" t="s">
        <v>2</v>
      </c>
      <c r="C43" s="370">
        <v>1340003</v>
      </c>
      <c r="D43" s="370">
        <v>261963</v>
      </c>
      <c r="E43" s="370">
        <v>178452</v>
      </c>
      <c r="F43" s="370">
        <v>60627</v>
      </c>
      <c r="G43" s="370">
        <v>22884</v>
      </c>
      <c r="H43" s="370">
        <v>1078040</v>
      </c>
      <c r="I43" s="381">
        <v>1227657</v>
      </c>
      <c r="J43" s="381">
        <v>253990</v>
      </c>
      <c r="K43" s="381">
        <v>172415</v>
      </c>
      <c r="L43" s="381">
        <v>58691</v>
      </c>
      <c r="M43" s="381">
        <v>22884</v>
      </c>
      <c r="N43" s="381">
        <v>973667</v>
      </c>
      <c r="O43" s="381">
        <v>112346</v>
      </c>
      <c r="P43" s="370">
        <v>7973</v>
      </c>
      <c r="Q43" s="381">
        <v>6037</v>
      </c>
      <c r="R43" s="381">
        <v>1936</v>
      </c>
      <c r="S43" s="370">
        <v>0</v>
      </c>
      <c r="T43" s="381">
        <v>104373</v>
      </c>
    </row>
    <row r="44" spans="1:20" ht="15" customHeight="1">
      <c r="A44" s="93"/>
      <c r="B44" s="368" t="s">
        <v>0</v>
      </c>
      <c r="C44" s="370">
        <v>452527</v>
      </c>
      <c r="D44" s="370">
        <v>161082</v>
      </c>
      <c r="E44" s="370">
        <v>93430</v>
      </c>
      <c r="F44" s="370">
        <v>60308</v>
      </c>
      <c r="G44" s="370">
        <v>7344</v>
      </c>
      <c r="H44" s="370">
        <v>291445</v>
      </c>
      <c r="I44" s="381">
        <v>298390</v>
      </c>
      <c r="J44" s="381">
        <v>136774</v>
      </c>
      <c r="K44" s="381">
        <v>74006</v>
      </c>
      <c r="L44" s="381">
        <v>55865</v>
      </c>
      <c r="M44" s="381">
        <v>6903</v>
      </c>
      <c r="N44" s="381">
        <v>161616</v>
      </c>
      <c r="O44" s="381">
        <v>154137</v>
      </c>
      <c r="P44" s="370">
        <v>24308</v>
      </c>
      <c r="Q44" s="381">
        <v>19424</v>
      </c>
      <c r="R44" s="381">
        <v>4443</v>
      </c>
      <c r="S44" s="381">
        <v>441</v>
      </c>
      <c r="T44" s="381">
        <v>129829</v>
      </c>
    </row>
    <row r="45" spans="1:20" ht="15" customHeight="1">
      <c r="A45" s="93"/>
      <c r="B45" s="368" t="s">
        <v>5</v>
      </c>
      <c r="C45" s="370">
        <v>381885</v>
      </c>
      <c r="D45" s="370">
        <v>45110</v>
      </c>
      <c r="E45" s="370">
        <v>26188</v>
      </c>
      <c r="F45" s="370">
        <v>17038</v>
      </c>
      <c r="G45" s="370">
        <v>1884</v>
      </c>
      <c r="H45" s="370">
        <v>336775</v>
      </c>
      <c r="I45" s="381">
        <v>268040</v>
      </c>
      <c r="J45" s="381">
        <v>37217</v>
      </c>
      <c r="K45" s="381">
        <v>18506</v>
      </c>
      <c r="L45" s="381">
        <v>16936</v>
      </c>
      <c r="M45" s="381">
        <v>1775</v>
      </c>
      <c r="N45" s="381">
        <v>230823</v>
      </c>
      <c r="O45" s="381">
        <v>113845</v>
      </c>
      <c r="P45" s="370">
        <v>7893</v>
      </c>
      <c r="Q45" s="381">
        <v>7682</v>
      </c>
      <c r="R45" s="381">
        <v>102</v>
      </c>
      <c r="S45" s="381">
        <v>109</v>
      </c>
      <c r="T45" s="381">
        <v>105952</v>
      </c>
    </row>
    <row r="46" spans="1:20" ht="15" customHeight="1">
      <c r="A46" s="93"/>
      <c r="B46" s="368" t="s">
        <v>78</v>
      </c>
      <c r="C46" s="370">
        <v>7814</v>
      </c>
      <c r="D46" s="370">
        <v>7729</v>
      </c>
      <c r="E46" s="370">
        <v>4289</v>
      </c>
      <c r="F46" s="370">
        <v>3440</v>
      </c>
      <c r="G46" s="370">
        <v>0</v>
      </c>
      <c r="H46" s="370">
        <v>85</v>
      </c>
      <c r="I46" s="381">
        <v>7814</v>
      </c>
      <c r="J46" s="381">
        <v>7729</v>
      </c>
      <c r="K46" s="381">
        <v>4289</v>
      </c>
      <c r="L46" s="381">
        <v>3440</v>
      </c>
      <c r="M46" s="370">
        <v>0</v>
      </c>
      <c r="N46" s="370">
        <v>0</v>
      </c>
      <c r="O46" s="370">
        <v>0</v>
      </c>
      <c r="P46" s="370">
        <v>0</v>
      </c>
      <c r="Q46" s="370">
        <v>0</v>
      </c>
      <c r="R46" s="370">
        <v>0</v>
      </c>
      <c r="S46" s="370">
        <v>0</v>
      </c>
      <c r="T46" s="381"/>
    </row>
    <row r="47" spans="1:20" ht="6" customHeight="1">
      <c r="A47" s="93"/>
      <c r="B47" s="368"/>
      <c r="C47" s="370"/>
      <c r="D47" s="370"/>
      <c r="E47" s="370"/>
      <c r="F47" s="370"/>
      <c r="G47" s="370"/>
      <c r="H47" s="370"/>
      <c r="I47" s="381"/>
      <c r="J47" s="381"/>
      <c r="K47" s="381"/>
      <c r="L47" s="381"/>
      <c r="M47" s="370"/>
      <c r="N47" s="381"/>
      <c r="O47" s="381"/>
      <c r="P47" s="370"/>
      <c r="Q47" s="370"/>
      <c r="R47" s="370"/>
      <c r="S47" s="370"/>
      <c r="T47" s="381"/>
    </row>
    <row r="48" spans="1:20" ht="15" customHeight="1">
      <c r="A48" s="474">
        <v>2011</v>
      </c>
      <c r="B48" s="478" t="s">
        <v>4</v>
      </c>
      <c r="C48" s="479">
        <v>2346695</v>
      </c>
      <c r="D48" s="479">
        <v>490680</v>
      </c>
      <c r="E48" s="479">
        <v>308504</v>
      </c>
      <c r="F48" s="479">
        <v>146049</v>
      </c>
      <c r="G48" s="479">
        <v>36127</v>
      </c>
      <c r="H48" s="479">
        <v>1856015</v>
      </c>
      <c r="I48" s="424">
        <v>1915098</v>
      </c>
      <c r="J48" s="479">
        <v>456635</v>
      </c>
      <c r="K48" s="424">
        <v>282007</v>
      </c>
      <c r="L48" s="424">
        <v>138990</v>
      </c>
      <c r="M48" s="424">
        <v>35638</v>
      </c>
      <c r="N48" s="424">
        <v>1458463</v>
      </c>
      <c r="O48" s="424">
        <v>431597</v>
      </c>
      <c r="P48" s="479">
        <v>34045</v>
      </c>
      <c r="Q48" s="424">
        <v>26497</v>
      </c>
      <c r="R48" s="424">
        <v>7059</v>
      </c>
      <c r="S48" s="424">
        <v>489</v>
      </c>
      <c r="T48" s="424">
        <v>397552</v>
      </c>
    </row>
    <row r="49" spans="1:20" ht="15" customHeight="1">
      <c r="A49" s="93"/>
      <c r="B49" s="368" t="s">
        <v>2</v>
      </c>
      <c r="C49" s="369">
        <v>1438981</v>
      </c>
      <c r="D49" s="369">
        <v>275457</v>
      </c>
      <c r="E49" s="369">
        <v>185887</v>
      </c>
      <c r="F49" s="369">
        <v>63149</v>
      </c>
      <c r="G49" s="369">
        <v>26421</v>
      </c>
      <c r="H49" s="369">
        <v>1163524</v>
      </c>
      <c r="I49" s="350">
        <v>1316546</v>
      </c>
      <c r="J49" s="350">
        <v>268331</v>
      </c>
      <c r="K49" s="350">
        <v>178997</v>
      </c>
      <c r="L49" s="350">
        <v>62913</v>
      </c>
      <c r="M49" s="350">
        <v>26421</v>
      </c>
      <c r="N49" s="350">
        <v>1048215</v>
      </c>
      <c r="O49" s="350">
        <v>122435</v>
      </c>
      <c r="P49" s="369">
        <v>7126</v>
      </c>
      <c r="Q49" s="350">
        <v>6890</v>
      </c>
      <c r="R49" s="350">
        <v>236</v>
      </c>
      <c r="S49" s="370">
        <v>0</v>
      </c>
      <c r="T49" s="350">
        <v>115309</v>
      </c>
    </row>
    <row r="50" spans="1:20" ht="15" customHeight="1">
      <c r="A50" s="93"/>
      <c r="B50" s="368" t="s">
        <v>0</v>
      </c>
      <c r="C50" s="369">
        <v>454712</v>
      </c>
      <c r="D50" s="369">
        <v>159944</v>
      </c>
      <c r="E50" s="369">
        <v>93908</v>
      </c>
      <c r="F50" s="369">
        <v>58567</v>
      </c>
      <c r="G50" s="369">
        <v>7469</v>
      </c>
      <c r="H50" s="369">
        <v>294768</v>
      </c>
      <c r="I50" s="350">
        <v>285750</v>
      </c>
      <c r="J50" s="350">
        <v>134460</v>
      </c>
      <c r="K50" s="350">
        <v>75580</v>
      </c>
      <c r="L50" s="350">
        <v>51744</v>
      </c>
      <c r="M50" s="350">
        <v>7136</v>
      </c>
      <c r="N50" s="350">
        <v>151290</v>
      </c>
      <c r="O50" s="350">
        <v>168962</v>
      </c>
      <c r="P50" s="369">
        <v>25484</v>
      </c>
      <c r="Q50" s="350">
        <v>18328</v>
      </c>
      <c r="R50" s="350">
        <v>6823</v>
      </c>
      <c r="S50" s="350">
        <v>333</v>
      </c>
      <c r="T50" s="350">
        <v>143478</v>
      </c>
    </row>
    <row r="51" spans="1:20" ht="15" customHeight="1">
      <c r="A51" s="93"/>
      <c r="B51" s="368" t="s">
        <v>5</v>
      </c>
      <c r="C51" s="369">
        <v>443253</v>
      </c>
      <c r="D51" s="369">
        <v>45640</v>
      </c>
      <c r="E51" s="369">
        <v>22331</v>
      </c>
      <c r="F51" s="369">
        <v>21072</v>
      </c>
      <c r="G51" s="369">
        <v>2237</v>
      </c>
      <c r="H51" s="369">
        <v>397613</v>
      </c>
      <c r="I51" s="350">
        <v>303053</v>
      </c>
      <c r="J51" s="350">
        <v>44205</v>
      </c>
      <c r="K51" s="350">
        <v>21052</v>
      </c>
      <c r="L51" s="350">
        <v>21072</v>
      </c>
      <c r="M51" s="350">
        <v>2081</v>
      </c>
      <c r="N51" s="350">
        <v>258848</v>
      </c>
      <c r="O51" s="350">
        <v>140200</v>
      </c>
      <c r="P51" s="369">
        <v>1435</v>
      </c>
      <c r="Q51" s="350">
        <v>1279</v>
      </c>
      <c r="R51" s="350">
        <v>0</v>
      </c>
      <c r="S51" s="350">
        <v>156</v>
      </c>
      <c r="T51" s="350">
        <v>138765</v>
      </c>
    </row>
    <row r="52" spans="1:20" ht="15" customHeight="1">
      <c r="A52" s="93"/>
      <c r="B52" s="368" t="s">
        <v>78</v>
      </c>
      <c r="C52" s="369">
        <v>9749</v>
      </c>
      <c r="D52" s="369">
        <v>9639</v>
      </c>
      <c r="E52" s="369">
        <v>6378</v>
      </c>
      <c r="F52" s="369">
        <v>3261</v>
      </c>
      <c r="G52" s="370">
        <v>0</v>
      </c>
      <c r="H52" s="369">
        <v>110</v>
      </c>
      <c r="I52" s="350">
        <v>9749</v>
      </c>
      <c r="J52" s="350">
        <v>9639</v>
      </c>
      <c r="K52" s="350">
        <v>6378</v>
      </c>
      <c r="L52" s="350">
        <v>3261</v>
      </c>
      <c r="M52" s="370">
        <v>0</v>
      </c>
      <c r="N52" s="350">
        <v>110</v>
      </c>
      <c r="O52" s="370">
        <v>0</v>
      </c>
      <c r="P52" s="370">
        <v>0</v>
      </c>
      <c r="Q52" s="370">
        <v>0</v>
      </c>
      <c r="R52" s="370">
        <v>0</v>
      </c>
      <c r="S52" s="370">
        <v>0</v>
      </c>
      <c r="T52" s="370">
        <v>0</v>
      </c>
    </row>
    <row r="53" spans="1:20" ht="6" customHeight="1">
      <c r="A53" s="93"/>
      <c r="B53" s="368"/>
      <c r="C53" s="369"/>
      <c r="D53" s="369"/>
      <c r="E53" s="369"/>
      <c r="F53" s="369"/>
      <c r="G53" s="370"/>
      <c r="H53" s="369"/>
      <c r="I53" s="350"/>
      <c r="J53" s="350"/>
      <c r="K53" s="350"/>
      <c r="L53" s="350"/>
      <c r="M53" s="370"/>
      <c r="N53" s="350"/>
      <c r="O53" s="370"/>
      <c r="P53" s="370"/>
      <c r="Q53" s="370"/>
      <c r="R53" s="370"/>
      <c r="S53" s="370"/>
      <c r="T53" s="370"/>
    </row>
    <row r="54" spans="1:20" ht="15" customHeight="1">
      <c r="A54" s="474">
        <v>2012</v>
      </c>
      <c r="B54" s="478" t="s">
        <v>4</v>
      </c>
      <c r="C54" s="479">
        <v>2747089</v>
      </c>
      <c r="D54" s="479">
        <v>547897</v>
      </c>
      <c r="E54" s="479">
        <v>334212</v>
      </c>
      <c r="F54" s="479">
        <v>152603</v>
      </c>
      <c r="G54" s="479">
        <v>61082</v>
      </c>
      <c r="H54" s="479">
        <v>2199192</v>
      </c>
      <c r="I54" s="479">
        <v>2204456</v>
      </c>
      <c r="J54" s="479">
        <v>499370</v>
      </c>
      <c r="K54" s="479">
        <v>300453</v>
      </c>
      <c r="L54" s="479">
        <v>144811</v>
      </c>
      <c r="M54" s="479">
        <v>54106</v>
      </c>
      <c r="N54" s="479">
        <v>1705086</v>
      </c>
      <c r="O54" s="479">
        <v>542633</v>
      </c>
      <c r="P54" s="479">
        <v>48527</v>
      </c>
      <c r="Q54" s="479">
        <v>33759</v>
      </c>
      <c r="R54" s="479">
        <v>7792</v>
      </c>
      <c r="S54" s="479">
        <v>6976</v>
      </c>
      <c r="T54" s="479">
        <v>494106</v>
      </c>
    </row>
    <row r="55" spans="1:20" ht="15" customHeight="1">
      <c r="A55" s="93"/>
      <c r="B55" s="368" t="s">
        <v>2</v>
      </c>
      <c r="C55" s="369">
        <v>1703704</v>
      </c>
      <c r="D55" s="369">
        <v>307764</v>
      </c>
      <c r="E55" s="369">
        <v>197665</v>
      </c>
      <c r="F55" s="369">
        <v>65511</v>
      </c>
      <c r="G55" s="369">
        <v>44588</v>
      </c>
      <c r="H55" s="369">
        <v>1395940</v>
      </c>
      <c r="I55" s="350">
        <v>1541750</v>
      </c>
      <c r="J55" s="350">
        <v>298123</v>
      </c>
      <c r="K55" s="350">
        <v>191485</v>
      </c>
      <c r="L55" s="350">
        <v>64570</v>
      </c>
      <c r="M55" s="350">
        <v>42068</v>
      </c>
      <c r="N55" s="350">
        <v>1243627</v>
      </c>
      <c r="O55" s="350">
        <v>161954</v>
      </c>
      <c r="P55" s="369">
        <v>9641</v>
      </c>
      <c r="Q55" s="350">
        <v>6180</v>
      </c>
      <c r="R55" s="350">
        <v>941</v>
      </c>
      <c r="S55" s="370">
        <v>2520</v>
      </c>
      <c r="T55" s="350">
        <v>152313</v>
      </c>
    </row>
    <row r="56" spans="1:20" ht="15" customHeight="1">
      <c r="A56" s="93"/>
      <c r="B56" s="368" t="s">
        <v>0</v>
      </c>
      <c r="C56" s="369">
        <v>491087</v>
      </c>
      <c r="D56" s="369">
        <v>174480</v>
      </c>
      <c r="E56" s="369">
        <v>104955</v>
      </c>
      <c r="F56" s="369">
        <v>59407</v>
      </c>
      <c r="G56" s="369">
        <v>10118</v>
      </c>
      <c r="H56" s="369">
        <v>316607</v>
      </c>
      <c r="I56" s="350">
        <v>304888</v>
      </c>
      <c r="J56" s="350">
        <v>142111</v>
      </c>
      <c r="K56" s="350">
        <v>80295</v>
      </c>
      <c r="L56" s="350">
        <v>52610</v>
      </c>
      <c r="M56" s="350">
        <v>9206</v>
      </c>
      <c r="N56" s="350">
        <v>162777</v>
      </c>
      <c r="O56" s="350">
        <v>186199</v>
      </c>
      <c r="P56" s="369">
        <v>32369</v>
      </c>
      <c r="Q56" s="350">
        <v>24660</v>
      </c>
      <c r="R56" s="350">
        <v>6797</v>
      </c>
      <c r="S56" s="350">
        <v>912</v>
      </c>
      <c r="T56" s="350">
        <v>153830</v>
      </c>
    </row>
    <row r="57" spans="1:20" ht="15" customHeight="1">
      <c r="A57" s="93"/>
      <c r="B57" s="368" t="s">
        <v>5</v>
      </c>
      <c r="C57" s="369">
        <v>541850</v>
      </c>
      <c r="D57" s="369">
        <v>55609</v>
      </c>
      <c r="E57" s="369">
        <v>25075</v>
      </c>
      <c r="F57" s="369">
        <v>24158</v>
      </c>
      <c r="G57" s="369">
        <v>6376</v>
      </c>
      <c r="H57" s="369">
        <v>486241</v>
      </c>
      <c r="I57" s="350">
        <v>347370</v>
      </c>
      <c r="J57" s="350">
        <v>49092</v>
      </c>
      <c r="K57" s="350">
        <v>22156</v>
      </c>
      <c r="L57" s="350">
        <v>24104</v>
      </c>
      <c r="M57" s="350">
        <v>2832</v>
      </c>
      <c r="N57" s="350">
        <v>298278</v>
      </c>
      <c r="O57" s="350">
        <v>194480</v>
      </c>
      <c r="P57" s="369">
        <v>6517</v>
      </c>
      <c r="Q57" s="350">
        <v>2919</v>
      </c>
      <c r="R57" s="350">
        <v>54</v>
      </c>
      <c r="S57" s="350">
        <v>3544</v>
      </c>
      <c r="T57" s="350">
        <v>187963</v>
      </c>
    </row>
    <row r="58" spans="1:20" ht="15" customHeight="1">
      <c r="A58" s="93"/>
      <c r="B58" s="368" t="s">
        <v>78</v>
      </c>
      <c r="C58" s="369">
        <v>10448</v>
      </c>
      <c r="D58" s="369">
        <v>10044</v>
      </c>
      <c r="E58" s="369">
        <v>6517</v>
      </c>
      <c r="F58" s="369">
        <v>3527</v>
      </c>
      <c r="G58" s="369">
        <v>0</v>
      </c>
      <c r="H58" s="369">
        <v>404</v>
      </c>
      <c r="I58" s="350">
        <v>10448</v>
      </c>
      <c r="J58" s="350">
        <v>10044</v>
      </c>
      <c r="K58" s="350">
        <v>6517</v>
      </c>
      <c r="L58" s="350">
        <v>3527</v>
      </c>
      <c r="M58" s="370">
        <v>0</v>
      </c>
      <c r="N58" s="350">
        <v>404</v>
      </c>
      <c r="O58" s="350">
        <v>0</v>
      </c>
      <c r="P58" s="369">
        <v>0</v>
      </c>
      <c r="Q58" s="370">
        <v>0</v>
      </c>
      <c r="R58" s="370">
        <v>0</v>
      </c>
      <c r="S58" s="370">
        <v>0</v>
      </c>
      <c r="T58" s="370">
        <v>0</v>
      </c>
    </row>
    <row r="59" spans="1:20" ht="6" customHeight="1">
      <c r="A59" s="93"/>
      <c r="B59" s="368"/>
      <c r="C59" s="369"/>
      <c r="D59" s="369"/>
      <c r="E59" s="369"/>
      <c r="F59" s="369"/>
      <c r="G59" s="369"/>
      <c r="H59" s="369"/>
      <c r="I59" s="350"/>
      <c r="J59" s="350"/>
      <c r="K59" s="350"/>
      <c r="L59" s="350"/>
      <c r="M59" s="370"/>
      <c r="N59" s="350"/>
      <c r="O59" s="350"/>
      <c r="P59" s="369"/>
      <c r="Q59" s="370"/>
      <c r="R59" s="370"/>
      <c r="S59" s="370"/>
      <c r="T59" s="370"/>
    </row>
    <row r="60" spans="1:20" ht="15" customHeight="1">
      <c r="A60" s="474">
        <v>2013</v>
      </c>
      <c r="B60" s="478" t="s">
        <v>4</v>
      </c>
      <c r="C60" s="479">
        <v>2742950</v>
      </c>
      <c r="D60" s="479">
        <v>531846</v>
      </c>
      <c r="E60" s="479">
        <v>325267</v>
      </c>
      <c r="F60" s="479">
        <v>142842</v>
      </c>
      <c r="G60" s="479">
        <v>63737</v>
      </c>
      <c r="H60" s="479">
        <v>2211104</v>
      </c>
      <c r="I60" s="479">
        <v>2227545</v>
      </c>
      <c r="J60" s="479">
        <v>494940</v>
      </c>
      <c r="K60" s="479">
        <v>299203</v>
      </c>
      <c r="L60" s="479">
        <v>139624</v>
      </c>
      <c r="M60" s="479">
        <v>56113</v>
      </c>
      <c r="N60" s="479">
        <v>1732605</v>
      </c>
      <c r="O60" s="479">
        <v>515405</v>
      </c>
      <c r="P60" s="479">
        <v>36906</v>
      </c>
      <c r="Q60" s="479">
        <v>26064</v>
      </c>
      <c r="R60" s="479">
        <v>3218</v>
      </c>
      <c r="S60" s="479">
        <v>7624</v>
      </c>
      <c r="T60" s="479">
        <v>478499</v>
      </c>
    </row>
    <row r="61" spans="1:20" ht="15" customHeight="1">
      <c r="A61" s="93"/>
      <c r="B61" s="368" t="s">
        <v>2</v>
      </c>
      <c r="C61" s="369">
        <v>1738272</v>
      </c>
      <c r="D61" s="369">
        <v>309384</v>
      </c>
      <c r="E61" s="369">
        <v>200840</v>
      </c>
      <c r="F61" s="369">
        <v>62937</v>
      </c>
      <c r="G61" s="369">
        <v>45607</v>
      </c>
      <c r="H61" s="369">
        <v>1428888</v>
      </c>
      <c r="I61" s="369">
        <v>1584909</v>
      </c>
      <c r="J61" s="369">
        <v>299145</v>
      </c>
      <c r="K61" s="350">
        <v>193378</v>
      </c>
      <c r="L61" s="350">
        <v>62431</v>
      </c>
      <c r="M61" s="350">
        <v>43336</v>
      </c>
      <c r="N61" s="350">
        <v>1285764</v>
      </c>
      <c r="O61" s="369">
        <v>153363</v>
      </c>
      <c r="P61" s="369">
        <v>10239</v>
      </c>
      <c r="Q61" s="350">
        <v>7462</v>
      </c>
      <c r="R61" s="350">
        <v>506</v>
      </c>
      <c r="S61" s="370">
        <v>2271</v>
      </c>
      <c r="T61" s="350">
        <v>143124</v>
      </c>
    </row>
    <row r="62" spans="1:20" ht="15" customHeight="1">
      <c r="A62" s="93"/>
      <c r="B62" s="368" t="s">
        <v>0</v>
      </c>
      <c r="C62" s="369">
        <v>469237</v>
      </c>
      <c r="D62" s="369">
        <v>153372</v>
      </c>
      <c r="E62" s="369">
        <v>91410</v>
      </c>
      <c r="F62" s="369">
        <v>50921</v>
      </c>
      <c r="G62" s="369">
        <v>11041</v>
      </c>
      <c r="H62" s="369">
        <v>315865</v>
      </c>
      <c r="I62" s="369">
        <v>301264</v>
      </c>
      <c r="J62" s="369">
        <v>133342</v>
      </c>
      <c r="K62" s="350">
        <v>75322</v>
      </c>
      <c r="L62" s="350">
        <v>48209</v>
      </c>
      <c r="M62" s="350">
        <v>9811</v>
      </c>
      <c r="N62" s="350">
        <v>167922</v>
      </c>
      <c r="O62" s="369">
        <v>167973</v>
      </c>
      <c r="P62" s="369">
        <v>20030</v>
      </c>
      <c r="Q62" s="350">
        <v>16088</v>
      </c>
      <c r="R62" s="350">
        <v>2712</v>
      </c>
      <c r="S62" s="350">
        <v>1230</v>
      </c>
      <c r="T62" s="350">
        <v>147943</v>
      </c>
    </row>
    <row r="63" spans="1:20" ht="15" customHeight="1">
      <c r="A63" s="93"/>
      <c r="B63" s="368" t="s">
        <v>5</v>
      </c>
      <c r="C63" s="369">
        <v>521766</v>
      </c>
      <c r="D63" s="369">
        <v>55766</v>
      </c>
      <c r="E63" s="369">
        <v>23794</v>
      </c>
      <c r="F63" s="369">
        <v>24883</v>
      </c>
      <c r="G63" s="369">
        <v>7089</v>
      </c>
      <c r="H63" s="369">
        <v>466000</v>
      </c>
      <c r="I63" s="369">
        <v>327697</v>
      </c>
      <c r="J63" s="369">
        <v>49129</v>
      </c>
      <c r="K63" s="350">
        <v>21280</v>
      </c>
      <c r="L63" s="350">
        <v>24883</v>
      </c>
      <c r="M63" s="350">
        <v>2966</v>
      </c>
      <c r="N63" s="350">
        <v>278568</v>
      </c>
      <c r="O63" s="369">
        <v>194069</v>
      </c>
      <c r="P63" s="369">
        <v>6637</v>
      </c>
      <c r="Q63" s="350">
        <v>2514</v>
      </c>
      <c r="R63" s="370"/>
      <c r="S63" s="370">
        <v>4123</v>
      </c>
      <c r="T63" s="350">
        <v>187432</v>
      </c>
    </row>
    <row r="64" spans="1:20" ht="15" customHeight="1">
      <c r="A64" s="93"/>
      <c r="B64" s="368" t="s">
        <v>78</v>
      </c>
      <c r="C64" s="369">
        <v>13675</v>
      </c>
      <c r="D64" s="369">
        <v>13324</v>
      </c>
      <c r="E64" s="369">
        <v>9223</v>
      </c>
      <c r="F64" s="369">
        <v>4101</v>
      </c>
      <c r="G64" s="369">
        <v>0</v>
      </c>
      <c r="H64" s="369">
        <v>351</v>
      </c>
      <c r="I64" s="369">
        <v>13675</v>
      </c>
      <c r="J64" s="369">
        <v>13324</v>
      </c>
      <c r="K64" s="350">
        <v>9223</v>
      </c>
      <c r="L64" s="350">
        <v>4101</v>
      </c>
      <c r="M64" s="370"/>
      <c r="N64" s="350">
        <v>351</v>
      </c>
      <c r="O64" s="369">
        <v>0</v>
      </c>
      <c r="P64" s="369">
        <v>0</v>
      </c>
      <c r="Q64" s="370">
        <v>0</v>
      </c>
      <c r="R64" s="370">
        <v>0</v>
      </c>
      <c r="S64" s="370">
        <v>0</v>
      </c>
      <c r="T64" s="370">
        <v>0</v>
      </c>
    </row>
    <row r="65" spans="1:20" ht="6" customHeight="1">
      <c r="A65" s="93"/>
      <c r="B65" s="368"/>
      <c r="C65" s="369"/>
      <c r="D65" s="369"/>
      <c r="E65" s="369"/>
      <c r="F65" s="369"/>
      <c r="G65" s="369"/>
      <c r="H65" s="369"/>
      <c r="I65" s="369"/>
      <c r="J65" s="369"/>
      <c r="K65" s="350"/>
      <c r="L65" s="350"/>
      <c r="M65" s="370"/>
      <c r="N65" s="350"/>
      <c r="O65" s="369"/>
      <c r="P65" s="369"/>
      <c r="Q65" s="370"/>
      <c r="R65" s="370"/>
      <c r="S65" s="370"/>
      <c r="T65" s="370"/>
    </row>
    <row r="66" spans="1:20" ht="15" customHeight="1">
      <c r="A66" s="474">
        <v>2014</v>
      </c>
      <c r="B66" s="478" t="s">
        <v>4</v>
      </c>
      <c r="C66" s="479">
        <f>SUM(C67:C70)</f>
        <v>3110848</v>
      </c>
      <c r="D66" s="479">
        <f aca="true" t="shared" si="0" ref="D66:T66">SUM(D67:D70)</f>
        <v>548542</v>
      </c>
      <c r="E66" s="479">
        <f t="shared" si="0"/>
        <v>346991</v>
      </c>
      <c r="F66" s="479">
        <f t="shared" si="0"/>
        <v>148616</v>
      </c>
      <c r="G66" s="479">
        <f t="shared" si="0"/>
        <v>52935</v>
      </c>
      <c r="H66" s="479">
        <f t="shared" si="0"/>
        <v>2562306</v>
      </c>
      <c r="I66" s="479">
        <f t="shared" si="0"/>
        <v>2383110</v>
      </c>
      <c r="J66" s="479">
        <f t="shared" si="0"/>
        <v>504627</v>
      </c>
      <c r="K66" s="479">
        <f t="shared" si="0"/>
        <v>311536</v>
      </c>
      <c r="L66" s="479">
        <f t="shared" si="0"/>
        <v>142096</v>
      </c>
      <c r="M66" s="479">
        <f t="shared" si="0"/>
        <v>50995</v>
      </c>
      <c r="N66" s="479">
        <f t="shared" si="0"/>
        <v>1878483</v>
      </c>
      <c r="O66" s="479">
        <f t="shared" si="0"/>
        <v>727738</v>
      </c>
      <c r="P66" s="479">
        <f t="shared" si="0"/>
        <v>43915</v>
      </c>
      <c r="Q66" s="479">
        <f t="shared" si="0"/>
        <v>35455</v>
      </c>
      <c r="R66" s="479">
        <f t="shared" si="0"/>
        <v>6520</v>
      </c>
      <c r="S66" s="479">
        <f t="shared" si="0"/>
        <v>1940</v>
      </c>
      <c r="T66" s="479">
        <f t="shared" si="0"/>
        <v>683823</v>
      </c>
    </row>
    <row r="67" spans="1:20" ht="12.75">
      <c r="A67" s="93"/>
      <c r="B67" s="368" t="s">
        <v>2</v>
      </c>
      <c r="C67" s="369">
        <f>D67+H67</f>
        <v>1952328</v>
      </c>
      <c r="D67" s="369">
        <f>SUM(E67:G67)</f>
        <v>311782</v>
      </c>
      <c r="E67" s="369">
        <f>K67+Q67</f>
        <v>206753</v>
      </c>
      <c r="F67" s="369">
        <f aca="true" t="shared" si="1" ref="F67:H70">L67+R67</f>
        <v>64082</v>
      </c>
      <c r="G67" s="369">
        <f t="shared" si="1"/>
        <v>40947</v>
      </c>
      <c r="H67" s="369">
        <f>N67+T67</f>
        <v>1640546</v>
      </c>
      <c r="I67" s="369">
        <f>J67+N67</f>
        <v>1743056</v>
      </c>
      <c r="J67" s="369">
        <f>SUM(K67:M67)</f>
        <v>303493</v>
      </c>
      <c r="K67" s="350">
        <v>199773</v>
      </c>
      <c r="L67" s="350">
        <v>63139</v>
      </c>
      <c r="M67" s="350">
        <v>40581</v>
      </c>
      <c r="N67" s="350">
        <v>1439563</v>
      </c>
      <c r="O67" s="369">
        <f>P67+T67</f>
        <v>209272</v>
      </c>
      <c r="P67" s="369">
        <f>SUM(Q67:S67)</f>
        <v>8289</v>
      </c>
      <c r="Q67" s="350">
        <v>6980</v>
      </c>
      <c r="R67" s="350">
        <v>943</v>
      </c>
      <c r="S67" s="370">
        <v>366</v>
      </c>
      <c r="T67" s="350">
        <v>200983</v>
      </c>
    </row>
    <row r="68" spans="1:20" ht="12.75">
      <c r="A68" s="93"/>
      <c r="B68" s="368" t="s">
        <v>0</v>
      </c>
      <c r="C68" s="369">
        <f>D68+H68</f>
        <v>568447</v>
      </c>
      <c r="D68" s="369">
        <f>SUM(E68:G68)</f>
        <v>164170</v>
      </c>
      <c r="E68" s="369">
        <f>K68+Q68</f>
        <v>102637</v>
      </c>
      <c r="F68" s="369">
        <f t="shared" si="1"/>
        <v>52124</v>
      </c>
      <c r="G68" s="369">
        <f t="shared" si="1"/>
        <v>9409</v>
      </c>
      <c r="H68" s="369">
        <f t="shared" si="1"/>
        <v>404277</v>
      </c>
      <c r="I68" s="369">
        <f>J68+N68</f>
        <v>296575</v>
      </c>
      <c r="J68" s="369">
        <f>SUM(K68:M68)</f>
        <v>130991</v>
      </c>
      <c r="K68" s="350">
        <v>76061</v>
      </c>
      <c r="L68" s="350">
        <v>46548</v>
      </c>
      <c r="M68" s="350">
        <v>8382</v>
      </c>
      <c r="N68" s="350">
        <v>165584</v>
      </c>
      <c r="O68" s="369">
        <f>P68+T68</f>
        <v>271872</v>
      </c>
      <c r="P68" s="369">
        <f>SUM(Q68:S68)</f>
        <v>33179</v>
      </c>
      <c r="Q68" s="350">
        <v>26576</v>
      </c>
      <c r="R68" s="350">
        <v>5576</v>
      </c>
      <c r="S68" s="350">
        <v>1027</v>
      </c>
      <c r="T68" s="350">
        <v>238693</v>
      </c>
    </row>
    <row r="69" spans="1:20" ht="12.75">
      <c r="A69" s="93"/>
      <c r="B69" s="368" t="s">
        <v>5</v>
      </c>
      <c r="C69" s="369">
        <f>D69+H69</f>
        <v>569973</v>
      </c>
      <c r="D69" s="369">
        <f>SUM(E69:G69)</f>
        <v>53093</v>
      </c>
      <c r="E69" s="369">
        <f>K69+Q69</f>
        <v>23067</v>
      </c>
      <c r="F69" s="369">
        <f t="shared" si="1"/>
        <v>27483</v>
      </c>
      <c r="G69" s="369">
        <f t="shared" si="1"/>
        <v>2543</v>
      </c>
      <c r="H69" s="369">
        <f t="shared" si="1"/>
        <v>516880</v>
      </c>
      <c r="I69" s="369">
        <f>J69+N69</f>
        <v>323379</v>
      </c>
      <c r="J69" s="369">
        <f>SUM(K69:M69)</f>
        <v>50646</v>
      </c>
      <c r="K69" s="350">
        <v>21168</v>
      </c>
      <c r="L69" s="350">
        <v>27482</v>
      </c>
      <c r="M69" s="350">
        <v>1996</v>
      </c>
      <c r="N69" s="350">
        <v>272733</v>
      </c>
      <c r="O69" s="369">
        <f>P69+T69</f>
        <v>246594</v>
      </c>
      <c r="P69" s="369">
        <f>SUM(Q69:S69)</f>
        <v>2447</v>
      </c>
      <c r="Q69" s="350">
        <v>1899</v>
      </c>
      <c r="R69" s="370">
        <v>1</v>
      </c>
      <c r="S69" s="370">
        <v>547</v>
      </c>
      <c r="T69" s="350">
        <v>244147</v>
      </c>
    </row>
    <row r="70" spans="1:20" ht="12.75">
      <c r="A70" s="93"/>
      <c r="B70" s="368" t="s">
        <v>78</v>
      </c>
      <c r="C70" s="369">
        <f>D70+H70</f>
        <v>20100</v>
      </c>
      <c r="D70" s="369">
        <f>SUM(E70:G70)</f>
        <v>19497</v>
      </c>
      <c r="E70" s="369">
        <f>K70+Q70</f>
        <v>14534</v>
      </c>
      <c r="F70" s="369">
        <f t="shared" si="1"/>
        <v>4927</v>
      </c>
      <c r="G70" s="369">
        <f t="shared" si="1"/>
        <v>36</v>
      </c>
      <c r="H70" s="369">
        <f t="shared" si="1"/>
        <v>603</v>
      </c>
      <c r="I70" s="369">
        <f>J70+N70</f>
        <v>20100</v>
      </c>
      <c r="J70" s="369">
        <f>SUM(K70:M70)</f>
        <v>19497</v>
      </c>
      <c r="K70" s="350">
        <v>14534</v>
      </c>
      <c r="L70" s="350">
        <v>4927</v>
      </c>
      <c r="M70" s="370">
        <v>36</v>
      </c>
      <c r="N70" s="350">
        <v>603</v>
      </c>
      <c r="O70" s="369">
        <f>P70+T70</f>
        <v>0</v>
      </c>
      <c r="P70" s="369">
        <f>SUM(Q70:S70)</f>
        <v>0</v>
      </c>
      <c r="Q70" s="370">
        <v>0</v>
      </c>
      <c r="R70" s="370">
        <v>0</v>
      </c>
      <c r="S70" s="370">
        <v>0</v>
      </c>
      <c r="T70" s="370">
        <v>0</v>
      </c>
    </row>
    <row r="71" spans="1:20" ht="6" customHeight="1">
      <c r="A71" s="93"/>
      <c r="B71" s="368"/>
      <c r="C71" s="369"/>
      <c r="D71" s="369"/>
      <c r="E71" s="369"/>
      <c r="F71" s="369"/>
      <c r="G71" s="369"/>
      <c r="H71" s="369"/>
      <c r="I71" s="369"/>
      <c r="J71" s="369"/>
      <c r="K71" s="350"/>
      <c r="L71" s="350"/>
      <c r="M71" s="370"/>
      <c r="N71" s="350"/>
      <c r="O71" s="369"/>
      <c r="P71" s="369"/>
      <c r="Q71" s="370"/>
      <c r="R71" s="370"/>
      <c r="S71" s="370"/>
      <c r="T71" s="370"/>
    </row>
    <row r="72" spans="1:20" ht="12.75">
      <c r="A72" s="474">
        <v>2015</v>
      </c>
      <c r="B72" s="478" t="s">
        <v>4</v>
      </c>
      <c r="C72" s="479">
        <f>SUM(C73:C76)</f>
        <v>2920222</v>
      </c>
      <c r="D72" s="479">
        <f aca="true" t="shared" si="2" ref="D72:T72">SUM(D73:D76)</f>
        <v>534361</v>
      </c>
      <c r="E72" s="479">
        <f t="shared" si="2"/>
        <v>336093</v>
      </c>
      <c r="F72" s="479">
        <f t="shared" si="2"/>
        <v>161704</v>
      </c>
      <c r="G72" s="479">
        <f t="shared" si="2"/>
        <v>36564</v>
      </c>
      <c r="H72" s="479">
        <f t="shared" si="2"/>
        <v>2385861</v>
      </c>
      <c r="I72" s="479">
        <f t="shared" si="2"/>
        <v>2225663</v>
      </c>
      <c r="J72" s="479">
        <f t="shared" si="2"/>
        <v>504038</v>
      </c>
      <c r="K72" s="479">
        <f t="shared" si="2"/>
        <v>322083</v>
      </c>
      <c r="L72" s="479">
        <f t="shared" si="2"/>
        <v>146270</v>
      </c>
      <c r="M72" s="479">
        <f t="shared" si="2"/>
        <v>35685</v>
      </c>
      <c r="N72" s="479">
        <f t="shared" si="2"/>
        <v>1721625</v>
      </c>
      <c r="O72" s="479">
        <f t="shared" si="2"/>
        <v>694559</v>
      </c>
      <c r="P72" s="479">
        <f t="shared" si="2"/>
        <v>30323</v>
      </c>
      <c r="Q72" s="479">
        <f t="shared" si="2"/>
        <v>14010</v>
      </c>
      <c r="R72" s="479">
        <f t="shared" si="2"/>
        <v>15434</v>
      </c>
      <c r="S72" s="479">
        <f t="shared" si="2"/>
        <v>879</v>
      </c>
      <c r="T72" s="479">
        <f t="shared" si="2"/>
        <v>664236</v>
      </c>
    </row>
    <row r="73" spans="1:20" ht="12.75">
      <c r="A73" s="93"/>
      <c r="B73" s="368" t="s">
        <v>2</v>
      </c>
      <c r="C73" s="369">
        <f>D73+H73</f>
        <v>1853223</v>
      </c>
      <c r="D73" s="369">
        <f>SUM(E73:G73)</f>
        <v>301066</v>
      </c>
      <c r="E73" s="369">
        <f aca="true" t="shared" si="3" ref="E73:H76">K73+Q73</f>
        <v>207561</v>
      </c>
      <c r="F73" s="369">
        <f t="shared" si="3"/>
        <v>65194</v>
      </c>
      <c r="G73" s="369">
        <f t="shared" si="3"/>
        <v>28311</v>
      </c>
      <c r="H73" s="369">
        <f t="shared" si="3"/>
        <v>1552157</v>
      </c>
      <c r="I73" s="369">
        <f>J73+N73</f>
        <v>1645377</v>
      </c>
      <c r="J73" s="369">
        <f>SUM(K73:M73)</f>
        <v>296098</v>
      </c>
      <c r="K73" s="350">
        <v>204109</v>
      </c>
      <c r="L73" s="350">
        <v>63895</v>
      </c>
      <c r="M73" s="350">
        <v>28094</v>
      </c>
      <c r="N73" s="350">
        <v>1349279</v>
      </c>
      <c r="O73" s="369">
        <f>P73+T73</f>
        <v>207846</v>
      </c>
      <c r="P73" s="369">
        <f>SUM(Q73:S73)</f>
        <v>4968</v>
      </c>
      <c r="Q73" s="350">
        <v>3452</v>
      </c>
      <c r="R73" s="350">
        <v>1299</v>
      </c>
      <c r="S73" s="370">
        <v>217</v>
      </c>
      <c r="T73" s="350">
        <v>202878</v>
      </c>
    </row>
    <row r="74" spans="1:20" ht="12.75">
      <c r="A74" s="93"/>
      <c r="B74" s="368" t="s">
        <v>0</v>
      </c>
      <c r="C74" s="369">
        <f>D74+H74</f>
        <v>528507</v>
      </c>
      <c r="D74" s="369">
        <f>SUM(E74:G74)</f>
        <v>150829</v>
      </c>
      <c r="E74" s="369">
        <f t="shared" si="3"/>
        <v>85774</v>
      </c>
      <c r="F74" s="369">
        <f t="shared" si="3"/>
        <v>58201</v>
      </c>
      <c r="G74" s="369">
        <f t="shared" si="3"/>
        <v>6854</v>
      </c>
      <c r="H74" s="369">
        <f t="shared" si="3"/>
        <v>377678</v>
      </c>
      <c r="I74" s="369">
        <f>J74+N74</f>
        <v>276575</v>
      </c>
      <c r="J74" s="369">
        <f>SUM(K74:M74)</f>
        <v>132821</v>
      </c>
      <c r="K74" s="350">
        <v>78554</v>
      </c>
      <c r="L74" s="350">
        <v>47938</v>
      </c>
      <c r="M74" s="350">
        <v>6329</v>
      </c>
      <c r="N74" s="350">
        <v>143754</v>
      </c>
      <c r="O74" s="369">
        <f>P74+T74</f>
        <v>251932</v>
      </c>
      <c r="P74" s="369">
        <f>SUM(Q74:S74)</f>
        <v>18008</v>
      </c>
      <c r="Q74" s="350">
        <v>7220</v>
      </c>
      <c r="R74" s="350">
        <v>10263</v>
      </c>
      <c r="S74" s="350">
        <v>525</v>
      </c>
      <c r="T74" s="350">
        <v>233924</v>
      </c>
    </row>
    <row r="75" spans="1:20" ht="12.75">
      <c r="A75" s="93"/>
      <c r="B75" s="368" t="s">
        <v>5</v>
      </c>
      <c r="C75" s="369">
        <f>D75+H75</f>
        <v>516965</v>
      </c>
      <c r="D75" s="369">
        <f>SUM(E75:G75)</f>
        <v>61232</v>
      </c>
      <c r="E75" s="369">
        <f t="shared" si="3"/>
        <v>26590</v>
      </c>
      <c r="F75" s="369">
        <f t="shared" si="3"/>
        <v>33243</v>
      </c>
      <c r="G75" s="369">
        <f t="shared" si="3"/>
        <v>1399</v>
      </c>
      <c r="H75" s="369">
        <f t="shared" si="3"/>
        <v>455733</v>
      </c>
      <c r="I75" s="369">
        <f>J75+N75</f>
        <v>282184</v>
      </c>
      <c r="J75" s="369">
        <f>SUM(K75:M75)</f>
        <v>53885</v>
      </c>
      <c r="K75" s="350">
        <v>23252</v>
      </c>
      <c r="L75" s="350">
        <v>29371</v>
      </c>
      <c r="M75" s="350">
        <v>1262</v>
      </c>
      <c r="N75" s="350">
        <v>228299</v>
      </c>
      <c r="O75" s="369">
        <f>P75+T75</f>
        <v>234781</v>
      </c>
      <c r="P75" s="369">
        <f>SUM(Q75:S75)</f>
        <v>7347</v>
      </c>
      <c r="Q75" s="350">
        <v>3338</v>
      </c>
      <c r="R75" s="370">
        <v>3872</v>
      </c>
      <c r="S75" s="370">
        <v>137</v>
      </c>
      <c r="T75" s="350">
        <v>227434</v>
      </c>
    </row>
    <row r="76" spans="1:20" ht="12.75">
      <c r="A76" s="93"/>
      <c r="B76" s="368" t="s">
        <v>78</v>
      </c>
      <c r="C76" s="369">
        <f>D76+H76</f>
        <v>21527</v>
      </c>
      <c r="D76" s="369">
        <f>SUM(E76:G76)</f>
        <v>21234</v>
      </c>
      <c r="E76" s="369">
        <f t="shared" si="3"/>
        <v>16168</v>
      </c>
      <c r="F76" s="369">
        <f t="shared" si="3"/>
        <v>5066</v>
      </c>
      <c r="G76" s="369">
        <f t="shared" si="3"/>
        <v>0</v>
      </c>
      <c r="H76" s="369">
        <f t="shared" si="3"/>
        <v>293</v>
      </c>
      <c r="I76" s="369">
        <f>J76+N76</f>
        <v>21527</v>
      </c>
      <c r="J76" s="369">
        <f>SUM(K76:M76)</f>
        <v>21234</v>
      </c>
      <c r="K76" s="350">
        <v>16168</v>
      </c>
      <c r="L76" s="350">
        <v>5066</v>
      </c>
      <c r="M76" s="370">
        <v>0</v>
      </c>
      <c r="N76" s="350">
        <v>293</v>
      </c>
      <c r="O76" s="369">
        <f>P76+T76</f>
        <v>0</v>
      </c>
      <c r="P76" s="369">
        <f>SUM(Q76:S76)</f>
        <v>0</v>
      </c>
      <c r="Q76" s="370">
        <v>0</v>
      </c>
      <c r="R76" s="370">
        <v>0</v>
      </c>
      <c r="S76" s="370">
        <v>0</v>
      </c>
      <c r="T76" s="370">
        <v>0</v>
      </c>
    </row>
    <row r="77" spans="1:20" ht="6" customHeight="1">
      <c r="A77" s="465"/>
      <c r="B77" s="465"/>
      <c r="C77" s="465"/>
      <c r="D77" s="465"/>
      <c r="E77" s="465"/>
      <c r="F77" s="465"/>
      <c r="G77" s="465"/>
      <c r="H77" s="465"/>
      <c r="I77" s="465"/>
      <c r="J77" s="465"/>
      <c r="K77" s="510"/>
      <c r="L77" s="510"/>
      <c r="M77" s="510"/>
      <c r="N77" s="510"/>
      <c r="O77" s="465"/>
      <c r="P77" s="465"/>
      <c r="Q77" s="510"/>
      <c r="R77" s="510"/>
      <c r="S77" s="510"/>
      <c r="T77" s="510"/>
    </row>
    <row r="78" ht="12.75">
      <c r="A78" s="58" t="s">
        <v>77</v>
      </c>
    </row>
  </sheetData>
  <sheetProtection/>
  <mergeCells count="16">
    <mergeCell ref="A1:T1"/>
    <mergeCell ref="O4:T4"/>
    <mergeCell ref="D5:G5"/>
    <mergeCell ref="H5:H6"/>
    <mergeCell ref="I5:I6"/>
    <mergeCell ref="C4:H4"/>
    <mergeCell ref="I4:N4"/>
    <mergeCell ref="P5:S5"/>
    <mergeCell ref="J5:M5"/>
    <mergeCell ref="C5:C6"/>
    <mergeCell ref="T5:T6"/>
    <mergeCell ref="N5:N6"/>
    <mergeCell ref="O5:O6"/>
    <mergeCell ref="A3:A6"/>
    <mergeCell ref="B3:B6"/>
    <mergeCell ref="C3:T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70" r:id="rId2"/>
  <headerFooter>
    <oddHeader>&amp;C&amp;"-,Negrito"&amp;14&amp;K04-049PRINCIPAIS RESULTADOS - CENSO DA EDUCAÇÃO SUPERIOR</oddHeader>
    <oddFooter>&amp;C&amp;G&amp;RTabela 4.4</oddFooter>
  </headerFooter>
  <rowBreaks count="1" manualBreakCount="1">
    <brk id="35" max="255" man="1"/>
  </rowBreaks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U70"/>
  <sheetViews>
    <sheetView showGridLines="0" workbookViewId="0" topLeftCell="A1">
      <selection activeCell="A1" sqref="A1:T1"/>
    </sheetView>
  </sheetViews>
  <sheetFormatPr defaultColWidth="9.140625" defaultRowHeight="15"/>
  <cols>
    <col min="1" max="1" width="8.140625" style="57" customWidth="1"/>
    <col min="2" max="2" width="18.140625" style="57" customWidth="1"/>
    <col min="3" max="3" width="9.57421875" style="57" customWidth="1"/>
    <col min="4" max="4" width="8.57421875" style="57" customWidth="1"/>
    <col min="5" max="5" width="8.421875" style="57" customWidth="1"/>
    <col min="6" max="6" width="8.140625" style="57" customWidth="1"/>
    <col min="7" max="7" width="8.57421875" style="57" customWidth="1"/>
    <col min="8" max="8" width="8.421875" style="57" customWidth="1"/>
    <col min="9" max="9" width="8.57421875" style="57" customWidth="1"/>
    <col min="10" max="11" width="8.421875" style="57" customWidth="1"/>
    <col min="12" max="12" width="8.7109375" style="57" customWidth="1"/>
    <col min="13" max="13" width="8.57421875" style="57" customWidth="1"/>
    <col min="14" max="14" width="9.00390625" style="57" customWidth="1"/>
    <col min="15" max="15" width="8.7109375" style="57" customWidth="1"/>
    <col min="16" max="16" width="8.28125" style="57" customWidth="1"/>
    <col min="17" max="17" width="8.57421875" style="57" customWidth="1"/>
    <col min="18" max="18" width="9.140625" style="57" customWidth="1"/>
    <col min="19" max="19" width="8.57421875" style="57" customWidth="1"/>
    <col min="20" max="20" width="8.7109375" style="57" customWidth="1"/>
    <col min="21" max="16384" width="9.140625" style="57" customWidth="1"/>
  </cols>
  <sheetData>
    <row r="1" spans="1:20" ht="24.75" customHeight="1">
      <c r="A1" s="675" t="s">
        <v>258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</row>
    <row r="2" s="52" customFormat="1" ht="6" customHeight="1">
      <c r="B2" s="91"/>
    </row>
    <row r="3" spans="1:21" ht="19.5" customHeight="1">
      <c r="A3" s="653" t="s">
        <v>53</v>
      </c>
      <c r="B3" s="648" t="s">
        <v>86</v>
      </c>
      <c r="C3" s="678" t="s">
        <v>100</v>
      </c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  <c r="T3" s="678"/>
      <c r="U3" s="52"/>
    </row>
    <row r="4" spans="1:21" ht="19.5" customHeight="1">
      <c r="A4" s="654"/>
      <c r="B4" s="649"/>
      <c r="C4" s="653" t="s">
        <v>76</v>
      </c>
      <c r="D4" s="653"/>
      <c r="E4" s="653"/>
      <c r="F4" s="653"/>
      <c r="G4" s="653"/>
      <c r="H4" s="653"/>
      <c r="I4" s="628" t="s">
        <v>88</v>
      </c>
      <c r="J4" s="629"/>
      <c r="K4" s="629"/>
      <c r="L4" s="629"/>
      <c r="M4" s="629"/>
      <c r="N4" s="629"/>
      <c r="O4" s="629"/>
      <c r="P4" s="629"/>
      <c r="Q4" s="629"/>
      <c r="R4" s="629"/>
      <c r="S4" s="629"/>
      <c r="T4" s="629"/>
      <c r="U4" s="52"/>
    </row>
    <row r="5" spans="1:21" s="69" customFormat="1" ht="19.5" customHeight="1">
      <c r="A5" s="654"/>
      <c r="B5" s="649"/>
      <c r="C5" s="655"/>
      <c r="D5" s="655"/>
      <c r="E5" s="655"/>
      <c r="F5" s="655"/>
      <c r="G5" s="655"/>
      <c r="H5" s="655"/>
      <c r="I5" s="676" t="s">
        <v>6</v>
      </c>
      <c r="J5" s="653"/>
      <c r="K5" s="653"/>
      <c r="L5" s="653"/>
      <c r="M5" s="653"/>
      <c r="N5" s="677"/>
      <c r="O5" s="676" t="s">
        <v>85</v>
      </c>
      <c r="P5" s="653"/>
      <c r="Q5" s="653"/>
      <c r="R5" s="653"/>
      <c r="S5" s="653"/>
      <c r="T5" s="679"/>
      <c r="U5" s="62"/>
    </row>
    <row r="6" spans="1:21" s="69" customFormat="1" ht="19.5" customHeight="1">
      <c r="A6" s="654"/>
      <c r="B6" s="649"/>
      <c r="C6" s="659" t="s">
        <v>4</v>
      </c>
      <c r="D6" s="651" t="s">
        <v>7</v>
      </c>
      <c r="E6" s="651"/>
      <c r="F6" s="651"/>
      <c r="G6" s="651"/>
      <c r="H6" s="651" t="s">
        <v>1</v>
      </c>
      <c r="I6" s="651" t="s">
        <v>4</v>
      </c>
      <c r="J6" s="651" t="s">
        <v>7</v>
      </c>
      <c r="K6" s="651"/>
      <c r="L6" s="651"/>
      <c r="M6" s="651"/>
      <c r="N6" s="651" t="s">
        <v>1</v>
      </c>
      <c r="O6" s="651" t="s">
        <v>4</v>
      </c>
      <c r="P6" s="651" t="s">
        <v>7</v>
      </c>
      <c r="Q6" s="651"/>
      <c r="R6" s="651"/>
      <c r="S6" s="651"/>
      <c r="T6" s="680" t="s">
        <v>1</v>
      </c>
      <c r="U6" s="62"/>
    </row>
    <row r="7" spans="1:21" s="69" customFormat="1" ht="19.5" customHeight="1">
      <c r="A7" s="655"/>
      <c r="B7" s="650"/>
      <c r="C7" s="659"/>
      <c r="D7" s="64" t="s">
        <v>4</v>
      </c>
      <c r="E7" s="64" t="s">
        <v>9</v>
      </c>
      <c r="F7" s="64" t="s">
        <v>8</v>
      </c>
      <c r="G7" s="64" t="s">
        <v>10</v>
      </c>
      <c r="H7" s="651"/>
      <c r="I7" s="651"/>
      <c r="J7" s="64" t="s">
        <v>4</v>
      </c>
      <c r="K7" s="64" t="s">
        <v>9</v>
      </c>
      <c r="L7" s="64" t="s">
        <v>8</v>
      </c>
      <c r="M7" s="64" t="s">
        <v>10</v>
      </c>
      <c r="N7" s="651"/>
      <c r="O7" s="651"/>
      <c r="P7" s="64" t="s">
        <v>4</v>
      </c>
      <c r="Q7" s="64" t="s">
        <v>9</v>
      </c>
      <c r="R7" s="64" t="s">
        <v>8</v>
      </c>
      <c r="S7" s="64" t="s">
        <v>10</v>
      </c>
      <c r="T7" s="681"/>
      <c r="U7" s="62"/>
    </row>
    <row r="8" spans="1:21" s="69" customFormat="1" ht="6" customHeight="1">
      <c r="A8" s="36"/>
      <c r="B8" s="36"/>
      <c r="C8" s="36"/>
      <c r="D8" s="36"/>
      <c r="E8" s="94"/>
      <c r="F8" s="94"/>
      <c r="G8" s="94"/>
      <c r="H8" s="36"/>
      <c r="I8" s="36"/>
      <c r="J8" s="36"/>
      <c r="K8" s="94"/>
      <c r="L8" s="94"/>
      <c r="M8" s="94"/>
      <c r="N8" s="36"/>
      <c r="O8" s="36"/>
      <c r="P8" s="36"/>
      <c r="Q8" s="94"/>
      <c r="R8" s="94"/>
      <c r="S8" s="94"/>
      <c r="T8" s="36"/>
      <c r="U8" s="62"/>
    </row>
    <row r="9" spans="1:21" s="69" customFormat="1" ht="15" customHeight="1">
      <c r="A9" s="474">
        <v>2005</v>
      </c>
      <c r="B9" s="478" t="s">
        <v>4</v>
      </c>
      <c r="C9" s="481">
        <v>730484</v>
      </c>
      <c r="D9" s="481">
        <v>203689</v>
      </c>
      <c r="E9" s="481">
        <v>92626</v>
      </c>
      <c r="F9" s="481">
        <v>88681</v>
      </c>
      <c r="G9" s="481">
        <v>22382</v>
      </c>
      <c r="H9" s="481">
        <v>526795</v>
      </c>
      <c r="I9" s="481">
        <v>717858</v>
      </c>
      <c r="J9" s="481">
        <v>195554</v>
      </c>
      <c r="K9" s="481">
        <v>86011</v>
      </c>
      <c r="L9" s="481">
        <v>87676</v>
      </c>
      <c r="M9" s="481">
        <v>21867</v>
      </c>
      <c r="N9" s="481">
        <v>522304</v>
      </c>
      <c r="O9" s="481">
        <v>12626</v>
      </c>
      <c r="P9" s="481">
        <v>8135</v>
      </c>
      <c r="Q9" s="481">
        <v>6615</v>
      </c>
      <c r="R9" s="481">
        <v>1005</v>
      </c>
      <c r="S9" s="481">
        <v>515</v>
      </c>
      <c r="T9" s="481">
        <v>4491</v>
      </c>
      <c r="U9" s="62"/>
    </row>
    <row r="10" spans="1:21" s="69" customFormat="1" ht="15" customHeight="1">
      <c r="A10" s="36"/>
      <c r="B10" s="368" t="s">
        <v>2</v>
      </c>
      <c r="C10" s="370">
        <v>420451</v>
      </c>
      <c r="D10" s="370">
        <v>86596</v>
      </c>
      <c r="E10" s="370">
        <v>46031</v>
      </c>
      <c r="F10" s="370">
        <v>27830</v>
      </c>
      <c r="G10" s="370">
        <v>12735</v>
      </c>
      <c r="H10" s="370">
        <v>333855</v>
      </c>
      <c r="I10" s="370">
        <v>420101</v>
      </c>
      <c r="J10" s="370">
        <v>86596</v>
      </c>
      <c r="K10" s="370">
        <v>46031</v>
      </c>
      <c r="L10" s="370">
        <v>27830</v>
      </c>
      <c r="M10" s="370">
        <v>12735</v>
      </c>
      <c r="N10" s="370">
        <v>333505</v>
      </c>
      <c r="O10" s="370">
        <v>350</v>
      </c>
      <c r="P10" s="370">
        <v>0</v>
      </c>
      <c r="Q10" s="370">
        <v>0</v>
      </c>
      <c r="R10" s="370">
        <v>0</v>
      </c>
      <c r="S10" s="370">
        <v>0</v>
      </c>
      <c r="T10" s="370">
        <v>350</v>
      </c>
      <c r="U10" s="62"/>
    </row>
    <row r="11" spans="1:21" s="69" customFormat="1" ht="15" customHeight="1">
      <c r="A11" s="36"/>
      <c r="B11" s="368" t="s">
        <v>0</v>
      </c>
      <c r="C11" s="370">
        <v>207834</v>
      </c>
      <c r="D11" s="370">
        <v>83306</v>
      </c>
      <c r="E11" s="370">
        <v>26393</v>
      </c>
      <c r="F11" s="370">
        <v>49492</v>
      </c>
      <c r="G11" s="370">
        <v>7421</v>
      </c>
      <c r="H11" s="370">
        <v>124528</v>
      </c>
      <c r="I11" s="370">
        <v>196073</v>
      </c>
      <c r="J11" s="370">
        <v>75686</v>
      </c>
      <c r="K11" s="370">
        <v>19778</v>
      </c>
      <c r="L11" s="370">
        <v>48487</v>
      </c>
      <c r="M11" s="370">
        <v>7421</v>
      </c>
      <c r="N11" s="370">
        <v>120387</v>
      </c>
      <c r="O11" s="370">
        <v>11761</v>
      </c>
      <c r="P11" s="370">
        <v>7620</v>
      </c>
      <c r="Q11" s="370">
        <v>6615</v>
      </c>
      <c r="R11" s="370">
        <v>1005</v>
      </c>
      <c r="S11" s="370">
        <v>0</v>
      </c>
      <c r="T11" s="370">
        <v>4141</v>
      </c>
      <c r="U11" s="62"/>
    </row>
    <row r="12" spans="1:21" s="69" customFormat="1" ht="15" customHeight="1">
      <c r="A12" s="36"/>
      <c r="B12" s="368" t="s">
        <v>5</v>
      </c>
      <c r="C12" s="370">
        <v>41219</v>
      </c>
      <c r="D12" s="370">
        <v>7002</v>
      </c>
      <c r="E12" s="370">
        <v>2906</v>
      </c>
      <c r="F12" s="370">
        <v>3218</v>
      </c>
      <c r="G12" s="370">
        <v>878</v>
      </c>
      <c r="H12" s="370">
        <v>34217</v>
      </c>
      <c r="I12" s="370">
        <v>40704</v>
      </c>
      <c r="J12" s="370">
        <v>6487</v>
      </c>
      <c r="K12" s="370">
        <v>2906</v>
      </c>
      <c r="L12" s="370">
        <v>3218</v>
      </c>
      <c r="M12" s="370">
        <v>363</v>
      </c>
      <c r="N12" s="370">
        <v>34217</v>
      </c>
      <c r="O12" s="370">
        <v>515</v>
      </c>
      <c r="P12" s="370">
        <v>515</v>
      </c>
      <c r="Q12" s="370">
        <v>0</v>
      </c>
      <c r="R12" s="370">
        <v>0</v>
      </c>
      <c r="S12" s="370">
        <v>515</v>
      </c>
      <c r="T12" s="370">
        <v>0</v>
      </c>
      <c r="U12" s="62"/>
    </row>
    <row r="13" spans="1:21" s="69" customFormat="1" ht="15" customHeight="1">
      <c r="A13" s="36"/>
      <c r="B13" s="368" t="s">
        <v>122</v>
      </c>
      <c r="C13" s="370">
        <v>60980</v>
      </c>
      <c r="D13" s="370">
        <v>26785</v>
      </c>
      <c r="E13" s="370">
        <v>17296</v>
      </c>
      <c r="F13" s="370">
        <v>8141</v>
      </c>
      <c r="G13" s="370">
        <v>1348</v>
      </c>
      <c r="H13" s="370">
        <v>34195</v>
      </c>
      <c r="I13" s="370">
        <v>60980</v>
      </c>
      <c r="J13" s="370">
        <v>26785</v>
      </c>
      <c r="K13" s="370">
        <v>17296</v>
      </c>
      <c r="L13" s="370">
        <v>8141</v>
      </c>
      <c r="M13" s="370">
        <v>1348</v>
      </c>
      <c r="N13" s="370">
        <v>34195</v>
      </c>
      <c r="O13" s="370">
        <v>0</v>
      </c>
      <c r="P13" s="370">
        <v>0</v>
      </c>
      <c r="Q13" s="370">
        <v>0</v>
      </c>
      <c r="R13" s="370">
        <v>0</v>
      </c>
      <c r="S13" s="370">
        <v>0</v>
      </c>
      <c r="T13" s="370">
        <v>0</v>
      </c>
      <c r="U13" s="62"/>
    </row>
    <row r="14" spans="1:21" s="69" customFormat="1" ht="3.75" customHeight="1">
      <c r="A14" s="36"/>
      <c r="B14" s="368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0"/>
      <c r="R14" s="370"/>
      <c r="S14" s="370"/>
      <c r="T14" s="370"/>
      <c r="U14" s="62"/>
    </row>
    <row r="15" spans="1:21" s="69" customFormat="1" ht="15" customHeight="1">
      <c r="A15" s="474">
        <v>2006</v>
      </c>
      <c r="B15" s="478" t="s">
        <v>4</v>
      </c>
      <c r="C15" s="481">
        <v>762633</v>
      </c>
      <c r="D15" s="481">
        <v>195231</v>
      </c>
      <c r="E15" s="481">
        <v>84813</v>
      </c>
      <c r="F15" s="481">
        <v>86787</v>
      </c>
      <c r="G15" s="481">
        <v>23631</v>
      </c>
      <c r="H15" s="481">
        <v>567402</v>
      </c>
      <c r="I15" s="481">
        <v>736829</v>
      </c>
      <c r="J15" s="481">
        <v>183085</v>
      </c>
      <c r="K15" s="481">
        <v>83686</v>
      </c>
      <c r="L15" s="481">
        <v>76516</v>
      </c>
      <c r="M15" s="481">
        <v>22883</v>
      </c>
      <c r="N15" s="481">
        <v>553744</v>
      </c>
      <c r="O15" s="481">
        <v>25804</v>
      </c>
      <c r="P15" s="481">
        <v>12146</v>
      </c>
      <c r="Q15" s="481">
        <v>1127</v>
      </c>
      <c r="R15" s="481">
        <v>10271</v>
      </c>
      <c r="S15" s="481">
        <v>748</v>
      </c>
      <c r="T15" s="481">
        <v>13658</v>
      </c>
      <c r="U15" s="62"/>
    </row>
    <row r="16" spans="1:21" s="69" customFormat="1" ht="15" customHeight="1">
      <c r="A16" s="36"/>
      <c r="B16" s="368" t="s">
        <v>2</v>
      </c>
      <c r="C16" s="370">
        <v>447717</v>
      </c>
      <c r="D16" s="370">
        <v>87803</v>
      </c>
      <c r="E16" s="370">
        <v>46514</v>
      </c>
      <c r="F16" s="370">
        <v>28295</v>
      </c>
      <c r="G16" s="370">
        <v>12994</v>
      </c>
      <c r="H16" s="370">
        <v>359914</v>
      </c>
      <c r="I16" s="370">
        <v>447057</v>
      </c>
      <c r="J16" s="370">
        <v>87803</v>
      </c>
      <c r="K16" s="370">
        <v>46514</v>
      </c>
      <c r="L16" s="370">
        <v>28295</v>
      </c>
      <c r="M16" s="370">
        <v>12994</v>
      </c>
      <c r="N16" s="370">
        <v>359254</v>
      </c>
      <c r="O16" s="370">
        <v>660</v>
      </c>
      <c r="P16" s="370">
        <v>0</v>
      </c>
      <c r="Q16" s="370">
        <v>0</v>
      </c>
      <c r="R16" s="370">
        <v>0</v>
      </c>
      <c r="S16" s="370">
        <v>0</v>
      </c>
      <c r="T16" s="370">
        <v>660</v>
      </c>
      <c r="U16" s="62"/>
    </row>
    <row r="17" spans="1:21" s="69" customFormat="1" ht="15" customHeight="1">
      <c r="A17" s="36"/>
      <c r="B17" s="368" t="s">
        <v>0</v>
      </c>
      <c r="C17" s="370">
        <v>188963</v>
      </c>
      <c r="D17" s="370">
        <v>72621</v>
      </c>
      <c r="E17" s="370">
        <v>17823</v>
      </c>
      <c r="F17" s="370">
        <v>47370</v>
      </c>
      <c r="G17" s="370">
        <v>7428</v>
      </c>
      <c r="H17" s="370">
        <v>116342</v>
      </c>
      <c r="I17" s="370">
        <v>170265</v>
      </c>
      <c r="J17" s="370">
        <v>61223</v>
      </c>
      <c r="K17" s="370">
        <v>16696</v>
      </c>
      <c r="L17" s="370">
        <v>37099</v>
      </c>
      <c r="M17" s="370">
        <v>7428</v>
      </c>
      <c r="N17" s="370">
        <v>109042</v>
      </c>
      <c r="O17" s="370">
        <v>18698</v>
      </c>
      <c r="P17" s="370">
        <v>11398</v>
      </c>
      <c r="Q17" s="370">
        <v>1127</v>
      </c>
      <c r="R17" s="370">
        <v>10271</v>
      </c>
      <c r="S17" s="370">
        <v>0</v>
      </c>
      <c r="T17" s="370">
        <v>7300</v>
      </c>
      <c r="U17" s="62"/>
    </row>
    <row r="18" spans="1:21" s="69" customFormat="1" ht="15" customHeight="1">
      <c r="A18" s="36"/>
      <c r="B18" s="368" t="s">
        <v>5</v>
      </c>
      <c r="C18" s="370">
        <v>60825</v>
      </c>
      <c r="D18" s="370">
        <v>8138</v>
      </c>
      <c r="E18" s="370">
        <v>3316</v>
      </c>
      <c r="F18" s="370">
        <v>3542</v>
      </c>
      <c r="G18" s="370">
        <v>1280</v>
      </c>
      <c r="H18" s="370">
        <v>52687</v>
      </c>
      <c r="I18" s="370">
        <v>54379</v>
      </c>
      <c r="J18" s="370">
        <v>7390</v>
      </c>
      <c r="K18" s="370">
        <v>3316</v>
      </c>
      <c r="L18" s="370">
        <v>3542</v>
      </c>
      <c r="M18" s="370">
        <v>532</v>
      </c>
      <c r="N18" s="370">
        <v>46989</v>
      </c>
      <c r="O18" s="370">
        <v>6446</v>
      </c>
      <c r="P18" s="370">
        <v>748</v>
      </c>
      <c r="Q18" s="370">
        <v>0</v>
      </c>
      <c r="R18" s="370">
        <v>0</v>
      </c>
      <c r="S18" s="370">
        <v>748</v>
      </c>
      <c r="T18" s="370">
        <v>5698</v>
      </c>
      <c r="U18" s="62"/>
    </row>
    <row r="19" spans="1:21" s="69" customFormat="1" ht="15" customHeight="1">
      <c r="A19" s="36"/>
      <c r="B19" s="368" t="s">
        <v>122</v>
      </c>
      <c r="C19" s="370">
        <v>65128</v>
      </c>
      <c r="D19" s="370">
        <v>26669</v>
      </c>
      <c r="E19" s="370">
        <v>17160</v>
      </c>
      <c r="F19" s="370">
        <v>7580</v>
      </c>
      <c r="G19" s="370">
        <v>1929</v>
      </c>
      <c r="H19" s="370">
        <v>38459</v>
      </c>
      <c r="I19" s="370">
        <v>65128</v>
      </c>
      <c r="J19" s="370">
        <v>26669</v>
      </c>
      <c r="K19" s="370">
        <v>17160</v>
      </c>
      <c r="L19" s="370">
        <v>7580</v>
      </c>
      <c r="M19" s="370">
        <v>1929</v>
      </c>
      <c r="N19" s="370">
        <v>38459</v>
      </c>
      <c r="O19" s="370">
        <v>0</v>
      </c>
      <c r="P19" s="370">
        <v>0</v>
      </c>
      <c r="Q19" s="370">
        <v>0</v>
      </c>
      <c r="R19" s="370">
        <v>0</v>
      </c>
      <c r="S19" s="370">
        <v>0</v>
      </c>
      <c r="T19" s="370">
        <v>0</v>
      </c>
      <c r="U19" s="62"/>
    </row>
    <row r="20" spans="1:21" s="69" customFormat="1" ht="4.5" customHeight="1">
      <c r="A20" s="36"/>
      <c r="B20" s="368"/>
      <c r="C20" s="370"/>
      <c r="D20" s="370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0"/>
      <c r="S20" s="370"/>
      <c r="T20" s="370"/>
      <c r="U20" s="62"/>
    </row>
    <row r="21" spans="1:21" s="69" customFormat="1" ht="15" customHeight="1">
      <c r="A21" s="474">
        <v>2007</v>
      </c>
      <c r="B21" s="478" t="s">
        <v>4</v>
      </c>
      <c r="C21" s="481">
        <v>786611</v>
      </c>
      <c r="D21" s="481">
        <v>197040</v>
      </c>
      <c r="E21" s="481">
        <v>91152</v>
      </c>
      <c r="F21" s="481">
        <v>81522</v>
      </c>
      <c r="G21" s="481">
        <v>24366</v>
      </c>
      <c r="H21" s="481">
        <v>589571</v>
      </c>
      <c r="I21" s="481">
        <v>756799</v>
      </c>
      <c r="J21" s="481">
        <v>193531</v>
      </c>
      <c r="K21" s="481">
        <v>89257</v>
      </c>
      <c r="L21" s="481">
        <v>80014</v>
      </c>
      <c r="M21" s="481">
        <v>24260</v>
      </c>
      <c r="N21" s="481">
        <v>563268</v>
      </c>
      <c r="O21" s="481">
        <v>29812</v>
      </c>
      <c r="P21" s="481">
        <v>3509</v>
      </c>
      <c r="Q21" s="481">
        <v>1895</v>
      </c>
      <c r="R21" s="481">
        <v>1508</v>
      </c>
      <c r="S21" s="481">
        <v>106</v>
      </c>
      <c r="T21" s="481">
        <v>26303</v>
      </c>
      <c r="U21" s="62"/>
    </row>
    <row r="22" spans="1:21" s="69" customFormat="1" ht="15" customHeight="1">
      <c r="A22" s="36"/>
      <c r="B22" s="368" t="s">
        <v>2</v>
      </c>
      <c r="C22" s="370">
        <v>454846</v>
      </c>
      <c r="D22" s="370">
        <v>92932</v>
      </c>
      <c r="E22" s="370">
        <v>48797</v>
      </c>
      <c r="F22" s="370">
        <v>29150</v>
      </c>
      <c r="G22" s="370">
        <v>14985</v>
      </c>
      <c r="H22" s="370">
        <v>361914</v>
      </c>
      <c r="I22" s="370">
        <v>453793</v>
      </c>
      <c r="J22" s="370">
        <v>92928</v>
      </c>
      <c r="K22" s="370">
        <v>48797</v>
      </c>
      <c r="L22" s="370">
        <v>29150</v>
      </c>
      <c r="M22" s="370">
        <v>14981</v>
      </c>
      <c r="N22" s="370">
        <v>360865</v>
      </c>
      <c r="O22" s="370">
        <v>1053</v>
      </c>
      <c r="P22" s="370">
        <v>4</v>
      </c>
      <c r="Q22" s="370">
        <v>0</v>
      </c>
      <c r="R22" s="370">
        <v>0</v>
      </c>
      <c r="S22" s="370">
        <v>4</v>
      </c>
      <c r="T22" s="370">
        <v>1049</v>
      </c>
      <c r="U22" s="62"/>
    </row>
    <row r="23" spans="1:21" s="69" customFormat="1" ht="15" customHeight="1">
      <c r="A23" s="36"/>
      <c r="B23" s="368" t="s">
        <v>0</v>
      </c>
      <c r="C23" s="370">
        <v>184105</v>
      </c>
      <c r="D23" s="370">
        <v>68968</v>
      </c>
      <c r="E23" s="370">
        <v>20780</v>
      </c>
      <c r="F23" s="370">
        <v>41446</v>
      </c>
      <c r="G23" s="370">
        <v>6742</v>
      </c>
      <c r="H23" s="370">
        <v>115137</v>
      </c>
      <c r="I23" s="370">
        <v>169021</v>
      </c>
      <c r="J23" s="370">
        <v>65571</v>
      </c>
      <c r="K23" s="370">
        <v>18891</v>
      </c>
      <c r="L23" s="370">
        <v>39938</v>
      </c>
      <c r="M23" s="370">
        <v>6742</v>
      </c>
      <c r="N23" s="370">
        <v>103450</v>
      </c>
      <c r="O23" s="370">
        <v>15084</v>
      </c>
      <c r="P23" s="370">
        <v>3397</v>
      </c>
      <c r="Q23" s="370">
        <v>1889</v>
      </c>
      <c r="R23" s="370">
        <v>1508</v>
      </c>
      <c r="S23" s="370">
        <v>0</v>
      </c>
      <c r="T23" s="370">
        <v>11687</v>
      </c>
      <c r="U23" s="62"/>
    </row>
    <row r="24" spans="1:21" s="69" customFormat="1" ht="15" customHeight="1">
      <c r="A24" s="36"/>
      <c r="B24" s="368" t="s">
        <v>5</v>
      </c>
      <c r="C24" s="370">
        <v>84341</v>
      </c>
      <c r="D24" s="370">
        <v>8762</v>
      </c>
      <c r="E24" s="370">
        <v>4205</v>
      </c>
      <c r="F24" s="370">
        <v>3381</v>
      </c>
      <c r="G24" s="370">
        <v>1176</v>
      </c>
      <c r="H24" s="370">
        <v>75579</v>
      </c>
      <c r="I24" s="370">
        <v>70666</v>
      </c>
      <c r="J24" s="370">
        <v>8654</v>
      </c>
      <c r="K24" s="370">
        <v>4199</v>
      </c>
      <c r="L24" s="370">
        <v>3381</v>
      </c>
      <c r="M24" s="370">
        <v>1074</v>
      </c>
      <c r="N24" s="370">
        <v>62012</v>
      </c>
      <c r="O24" s="370">
        <v>13675</v>
      </c>
      <c r="P24" s="370">
        <v>108</v>
      </c>
      <c r="Q24" s="370">
        <v>6</v>
      </c>
      <c r="R24" s="370">
        <v>0</v>
      </c>
      <c r="S24" s="370">
        <v>102</v>
      </c>
      <c r="T24" s="370">
        <v>13567</v>
      </c>
      <c r="U24" s="62"/>
    </row>
    <row r="25" spans="1:21" s="69" customFormat="1" ht="15" customHeight="1">
      <c r="A25" s="36"/>
      <c r="B25" s="368" t="s">
        <v>122</v>
      </c>
      <c r="C25" s="370">
        <v>62210</v>
      </c>
      <c r="D25" s="370">
        <v>25955</v>
      </c>
      <c r="E25" s="370">
        <v>16947</v>
      </c>
      <c r="F25" s="370">
        <v>7545</v>
      </c>
      <c r="G25" s="370">
        <v>1463</v>
      </c>
      <c r="H25" s="370">
        <v>36255</v>
      </c>
      <c r="I25" s="370">
        <v>62210</v>
      </c>
      <c r="J25" s="370">
        <v>25955</v>
      </c>
      <c r="K25" s="370">
        <v>16947</v>
      </c>
      <c r="L25" s="370">
        <v>7545</v>
      </c>
      <c r="M25" s="370">
        <v>1463</v>
      </c>
      <c r="N25" s="370">
        <v>36255</v>
      </c>
      <c r="O25" s="370">
        <v>0</v>
      </c>
      <c r="P25" s="370">
        <v>0</v>
      </c>
      <c r="Q25" s="370">
        <v>0</v>
      </c>
      <c r="R25" s="370">
        <v>0</v>
      </c>
      <c r="S25" s="370">
        <v>0</v>
      </c>
      <c r="T25" s="370">
        <v>0</v>
      </c>
      <c r="U25" s="62"/>
    </row>
    <row r="26" spans="1:21" s="69" customFormat="1" ht="15" customHeight="1">
      <c r="A26" s="36"/>
      <c r="B26" s="368" t="s">
        <v>3</v>
      </c>
      <c r="C26" s="370">
        <v>1109</v>
      </c>
      <c r="D26" s="370">
        <v>423</v>
      </c>
      <c r="E26" s="370">
        <v>423</v>
      </c>
      <c r="F26" s="370">
        <v>0</v>
      </c>
      <c r="G26" s="370">
        <v>0</v>
      </c>
      <c r="H26" s="370">
        <v>686</v>
      </c>
      <c r="I26" s="370">
        <v>1109</v>
      </c>
      <c r="J26" s="370">
        <v>423</v>
      </c>
      <c r="K26" s="370">
        <v>423</v>
      </c>
      <c r="L26" s="370">
        <v>0</v>
      </c>
      <c r="M26" s="370">
        <v>0</v>
      </c>
      <c r="N26" s="370">
        <v>686</v>
      </c>
      <c r="O26" s="370">
        <v>0</v>
      </c>
      <c r="P26" s="370">
        <v>0</v>
      </c>
      <c r="Q26" s="370">
        <v>0</v>
      </c>
      <c r="R26" s="370">
        <v>0</v>
      </c>
      <c r="S26" s="370">
        <v>0</v>
      </c>
      <c r="T26" s="370">
        <v>0</v>
      </c>
      <c r="U26" s="62"/>
    </row>
    <row r="27" spans="1:21" s="69" customFormat="1" ht="3.75" customHeight="1">
      <c r="A27" s="36"/>
      <c r="B27" s="368"/>
      <c r="C27" s="370"/>
      <c r="D27" s="370"/>
      <c r="E27" s="370"/>
      <c r="F27" s="370"/>
      <c r="G27" s="370"/>
      <c r="H27" s="370"/>
      <c r="I27" s="370"/>
      <c r="J27" s="370"/>
      <c r="K27" s="370"/>
      <c r="L27" s="370"/>
      <c r="M27" s="370"/>
      <c r="N27" s="370"/>
      <c r="O27" s="370"/>
      <c r="P27" s="370"/>
      <c r="Q27" s="370"/>
      <c r="R27" s="370"/>
      <c r="S27" s="370"/>
      <c r="T27" s="370"/>
      <c r="U27" s="62"/>
    </row>
    <row r="28" spans="1:21" s="69" customFormat="1" ht="15" customHeight="1">
      <c r="A28" s="474">
        <v>2008</v>
      </c>
      <c r="B28" s="478" t="s">
        <v>4</v>
      </c>
      <c r="C28" s="481">
        <v>870386</v>
      </c>
      <c r="D28" s="481">
        <v>195933</v>
      </c>
      <c r="E28" s="481">
        <v>85634</v>
      </c>
      <c r="F28" s="481">
        <v>84452</v>
      </c>
      <c r="G28" s="481">
        <v>25847</v>
      </c>
      <c r="H28" s="481">
        <v>674453</v>
      </c>
      <c r="I28" s="481">
        <v>800318</v>
      </c>
      <c r="J28" s="481">
        <v>187758</v>
      </c>
      <c r="K28" s="481">
        <v>84036</v>
      </c>
      <c r="L28" s="481">
        <v>78879</v>
      </c>
      <c r="M28" s="481">
        <v>24843</v>
      </c>
      <c r="N28" s="481">
        <v>612560</v>
      </c>
      <c r="O28" s="481">
        <v>70068</v>
      </c>
      <c r="P28" s="481">
        <v>8175</v>
      </c>
      <c r="Q28" s="481">
        <v>1598</v>
      </c>
      <c r="R28" s="481">
        <v>5573</v>
      </c>
      <c r="S28" s="481">
        <v>1004</v>
      </c>
      <c r="T28" s="481">
        <v>61893</v>
      </c>
      <c r="U28" s="62"/>
    </row>
    <row r="29" spans="1:21" s="69" customFormat="1" ht="15" customHeight="1">
      <c r="A29" s="36"/>
      <c r="B29" s="368" t="s">
        <v>2</v>
      </c>
      <c r="C29" s="370">
        <v>491725</v>
      </c>
      <c r="D29" s="370">
        <v>98124</v>
      </c>
      <c r="E29" s="370">
        <v>49777</v>
      </c>
      <c r="F29" s="370">
        <v>33279</v>
      </c>
      <c r="G29" s="370">
        <v>15068</v>
      </c>
      <c r="H29" s="370">
        <v>393601</v>
      </c>
      <c r="I29" s="370">
        <v>487393</v>
      </c>
      <c r="J29" s="370">
        <v>95040</v>
      </c>
      <c r="K29" s="370">
        <v>49777</v>
      </c>
      <c r="L29" s="370">
        <v>30200</v>
      </c>
      <c r="M29" s="370">
        <v>15063</v>
      </c>
      <c r="N29" s="370">
        <v>392353</v>
      </c>
      <c r="O29" s="370">
        <v>4332</v>
      </c>
      <c r="P29" s="370">
        <v>3084</v>
      </c>
      <c r="Q29" s="370">
        <v>0</v>
      </c>
      <c r="R29" s="370">
        <v>3079</v>
      </c>
      <c r="S29" s="370">
        <v>5</v>
      </c>
      <c r="T29" s="370">
        <v>1248</v>
      </c>
      <c r="U29" s="62"/>
    </row>
    <row r="30" spans="1:21" s="69" customFormat="1" ht="15" customHeight="1">
      <c r="A30" s="36"/>
      <c r="B30" s="368" t="s">
        <v>0</v>
      </c>
      <c r="C30" s="370">
        <v>209676</v>
      </c>
      <c r="D30" s="370">
        <v>63950</v>
      </c>
      <c r="E30" s="370">
        <v>16380</v>
      </c>
      <c r="F30" s="370">
        <v>39917</v>
      </c>
      <c r="G30" s="370">
        <v>7653</v>
      </c>
      <c r="H30" s="370">
        <v>145726</v>
      </c>
      <c r="I30" s="370">
        <v>167096</v>
      </c>
      <c r="J30" s="370">
        <v>59388</v>
      </c>
      <c r="K30" s="370">
        <v>14798</v>
      </c>
      <c r="L30" s="370">
        <v>37423</v>
      </c>
      <c r="M30" s="370">
        <v>7167</v>
      </c>
      <c r="N30" s="370">
        <v>107708</v>
      </c>
      <c r="O30" s="370">
        <v>42580</v>
      </c>
      <c r="P30" s="370">
        <v>4562</v>
      </c>
      <c r="Q30" s="370">
        <v>1582</v>
      </c>
      <c r="R30" s="370">
        <v>2494</v>
      </c>
      <c r="S30" s="370">
        <v>486</v>
      </c>
      <c r="T30" s="370">
        <v>38018</v>
      </c>
      <c r="U30" s="62"/>
    </row>
    <row r="31" spans="1:21" s="69" customFormat="1" ht="15" customHeight="1">
      <c r="A31" s="36"/>
      <c r="B31" s="368" t="s">
        <v>5</v>
      </c>
      <c r="C31" s="370">
        <v>108950</v>
      </c>
      <c r="D31" s="370">
        <v>9581</v>
      </c>
      <c r="E31" s="370">
        <v>4005</v>
      </c>
      <c r="F31" s="370">
        <v>3895</v>
      </c>
      <c r="G31" s="370">
        <v>1681</v>
      </c>
      <c r="H31" s="370">
        <v>99369</v>
      </c>
      <c r="I31" s="370">
        <v>85794</v>
      </c>
      <c r="J31" s="370">
        <v>9052</v>
      </c>
      <c r="K31" s="370">
        <v>3989</v>
      </c>
      <c r="L31" s="370">
        <v>3895</v>
      </c>
      <c r="M31" s="370">
        <v>1168</v>
      </c>
      <c r="N31" s="370">
        <v>76742</v>
      </c>
      <c r="O31" s="370">
        <v>23156</v>
      </c>
      <c r="P31" s="370">
        <v>529</v>
      </c>
      <c r="Q31" s="370">
        <v>16</v>
      </c>
      <c r="R31" s="370">
        <v>0</v>
      </c>
      <c r="S31" s="370">
        <v>513</v>
      </c>
      <c r="T31" s="370">
        <v>22627</v>
      </c>
      <c r="U31" s="62"/>
    </row>
    <row r="32" spans="1:21" s="69" customFormat="1" ht="15" customHeight="1">
      <c r="A32" s="36"/>
      <c r="B32" s="368" t="s">
        <v>122</v>
      </c>
      <c r="C32" s="370">
        <v>60035</v>
      </c>
      <c r="D32" s="370">
        <v>24278</v>
      </c>
      <c r="E32" s="370">
        <v>15472</v>
      </c>
      <c r="F32" s="370">
        <v>7361</v>
      </c>
      <c r="G32" s="370">
        <v>1445</v>
      </c>
      <c r="H32" s="370">
        <v>35757</v>
      </c>
      <c r="I32" s="370">
        <v>60035</v>
      </c>
      <c r="J32" s="370">
        <v>24278</v>
      </c>
      <c r="K32" s="370">
        <v>15472</v>
      </c>
      <c r="L32" s="370">
        <v>7361</v>
      </c>
      <c r="M32" s="370">
        <v>1445</v>
      </c>
      <c r="N32" s="370">
        <v>35757</v>
      </c>
      <c r="O32" s="370">
        <v>0</v>
      </c>
      <c r="P32" s="370">
        <v>0</v>
      </c>
      <c r="Q32" s="370">
        <v>0</v>
      </c>
      <c r="R32" s="370">
        <v>0</v>
      </c>
      <c r="S32" s="370">
        <v>0</v>
      </c>
      <c r="T32" s="370">
        <v>0</v>
      </c>
      <c r="U32" s="62"/>
    </row>
    <row r="33" spans="1:21" s="69" customFormat="1" ht="3.75" customHeight="1">
      <c r="A33" s="36"/>
      <c r="B33" s="368"/>
      <c r="C33" s="370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  <c r="S33" s="370"/>
      <c r="T33" s="370"/>
      <c r="U33" s="62"/>
    </row>
    <row r="34" spans="1:21" s="69" customFormat="1" ht="15" customHeight="1">
      <c r="A34" s="474">
        <v>2009</v>
      </c>
      <c r="B34" s="478" t="s">
        <v>4</v>
      </c>
      <c r="C34" s="515">
        <v>959197</v>
      </c>
      <c r="D34" s="515">
        <v>206877</v>
      </c>
      <c r="E34" s="515">
        <v>93510</v>
      </c>
      <c r="F34" s="515">
        <v>93049</v>
      </c>
      <c r="G34" s="515">
        <v>20318</v>
      </c>
      <c r="H34" s="515">
        <v>752320</v>
      </c>
      <c r="I34" s="515">
        <v>826928</v>
      </c>
      <c r="J34" s="515">
        <v>187804</v>
      </c>
      <c r="K34" s="515">
        <v>91576</v>
      </c>
      <c r="L34" s="515">
        <v>75910</v>
      </c>
      <c r="M34" s="515">
        <v>20318</v>
      </c>
      <c r="N34" s="515">
        <v>639124</v>
      </c>
      <c r="O34" s="515">
        <v>132269</v>
      </c>
      <c r="P34" s="515">
        <v>19073</v>
      </c>
      <c r="Q34" s="515">
        <v>1934</v>
      </c>
      <c r="R34" s="515">
        <v>17139</v>
      </c>
      <c r="S34" s="481">
        <v>0</v>
      </c>
      <c r="T34" s="515">
        <v>113196</v>
      </c>
      <c r="U34" s="62"/>
    </row>
    <row r="35" spans="1:21" s="69" customFormat="1" ht="15" customHeight="1">
      <c r="A35" s="36"/>
      <c r="B35" s="368" t="s">
        <v>2</v>
      </c>
      <c r="C35" s="372">
        <v>543970</v>
      </c>
      <c r="D35" s="372">
        <v>113545</v>
      </c>
      <c r="E35" s="372">
        <v>59211</v>
      </c>
      <c r="F35" s="372">
        <v>40560</v>
      </c>
      <c r="G35" s="372">
        <v>13774</v>
      </c>
      <c r="H35" s="372">
        <v>430425</v>
      </c>
      <c r="I35" s="372">
        <v>533395</v>
      </c>
      <c r="J35" s="372">
        <v>106666</v>
      </c>
      <c r="K35" s="372">
        <v>59171</v>
      </c>
      <c r="L35" s="372">
        <v>33721</v>
      </c>
      <c r="M35" s="372">
        <v>13774</v>
      </c>
      <c r="N35" s="372">
        <v>426729</v>
      </c>
      <c r="O35" s="372">
        <v>10575</v>
      </c>
      <c r="P35" s="372">
        <v>6879</v>
      </c>
      <c r="Q35" s="372">
        <v>40</v>
      </c>
      <c r="R35" s="372">
        <v>6839</v>
      </c>
      <c r="S35" s="370">
        <v>0</v>
      </c>
      <c r="T35" s="372">
        <v>3696</v>
      </c>
      <c r="U35" s="62"/>
    </row>
    <row r="36" spans="1:21" s="69" customFormat="1" ht="15" customHeight="1">
      <c r="A36" s="36"/>
      <c r="B36" s="368" t="s">
        <v>0</v>
      </c>
      <c r="C36" s="372">
        <v>241536</v>
      </c>
      <c r="D36" s="372">
        <v>65791</v>
      </c>
      <c r="E36" s="372">
        <v>21453</v>
      </c>
      <c r="F36" s="372">
        <v>39088</v>
      </c>
      <c r="G36" s="372">
        <v>5250</v>
      </c>
      <c r="H36" s="372">
        <v>175745</v>
      </c>
      <c r="I36" s="372">
        <v>154530</v>
      </c>
      <c r="J36" s="372">
        <v>55520</v>
      </c>
      <c r="K36" s="372">
        <v>19756</v>
      </c>
      <c r="L36" s="372">
        <v>30514</v>
      </c>
      <c r="M36" s="372">
        <v>5250</v>
      </c>
      <c r="N36" s="372">
        <v>99010</v>
      </c>
      <c r="O36" s="372">
        <v>87006</v>
      </c>
      <c r="P36" s="372">
        <v>10271</v>
      </c>
      <c r="Q36" s="372">
        <v>1697</v>
      </c>
      <c r="R36" s="372">
        <v>8574</v>
      </c>
      <c r="S36" s="370">
        <v>0</v>
      </c>
      <c r="T36" s="372">
        <v>76735</v>
      </c>
      <c r="U36" s="62"/>
    </row>
    <row r="37" spans="1:21" s="69" customFormat="1" ht="15" customHeight="1">
      <c r="A37" s="36"/>
      <c r="B37" s="368" t="s">
        <v>5</v>
      </c>
      <c r="C37" s="372">
        <v>138226</v>
      </c>
      <c r="D37" s="372">
        <v>15473</v>
      </c>
      <c r="E37" s="372">
        <v>6135</v>
      </c>
      <c r="F37" s="372">
        <v>8688</v>
      </c>
      <c r="G37" s="372">
        <v>650</v>
      </c>
      <c r="H37" s="372">
        <v>122753</v>
      </c>
      <c r="I37" s="372">
        <v>104726</v>
      </c>
      <c r="J37" s="372">
        <v>13550</v>
      </c>
      <c r="K37" s="372">
        <v>5938</v>
      </c>
      <c r="L37" s="372">
        <v>6962</v>
      </c>
      <c r="M37" s="372">
        <v>650</v>
      </c>
      <c r="N37" s="372">
        <v>91176</v>
      </c>
      <c r="O37" s="372">
        <v>33500</v>
      </c>
      <c r="P37" s="372">
        <v>1923</v>
      </c>
      <c r="Q37" s="372">
        <v>197</v>
      </c>
      <c r="R37" s="372">
        <v>1726</v>
      </c>
      <c r="S37" s="370">
        <v>0</v>
      </c>
      <c r="T37" s="372">
        <v>31577</v>
      </c>
      <c r="U37" s="62"/>
    </row>
    <row r="38" spans="1:21" s="69" customFormat="1" ht="15" customHeight="1">
      <c r="A38" s="36"/>
      <c r="B38" s="368" t="s">
        <v>122</v>
      </c>
      <c r="C38" s="372">
        <v>35465</v>
      </c>
      <c r="D38" s="372">
        <v>12068</v>
      </c>
      <c r="E38" s="372">
        <v>6711</v>
      </c>
      <c r="F38" s="372">
        <v>4713</v>
      </c>
      <c r="G38" s="372">
        <v>644</v>
      </c>
      <c r="H38" s="372">
        <v>23397</v>
      </c>
      <c r="I38" s="372">
        <v>34277</v>
      </c>
      <c r="J38" s="372">
        <v>12068</v>
      </c>
      <c r="K38" s="372">
        <v>6711</v>
      </c>
      <c r="L38" s="372">
        <v>4713</v>
      </c>
      <c r="M38" s="372">
        <v>644</v>
      </c>
      <c r="N38" s="372">
        <v>22209</v>
      </c>
      <c r="O38" s="372">
        <v>1188</v>
      </c>
      <c r="P38" s="370">
        <v>0</v>
      </c>
      <c r="Q38" s="370">
        <v>0</v>
      </c>
      <c r="R38" s="370">
        <v>0</v>
      </c>
      <c r="S38" s="370">
        <v>0</v>
      </c>
      <c r="T38" s="372">
        <v>1188</v>
      </c>
      <c r="U38" s="62"/>
    </row>
    <row r="39" spans="1:21" s="69" customFormat="1" ht="3.75" customHeight="1">
      <c r="A39" s="36"/>
      <c r="B39" s="368"/>
      <c r="C39" s="372"/>
      <c r="D39" s="372"/>
      <c r="E39" s="372"/>
      <c r="F39" s="372"/>
      <c r="G39" s="372"/>
      <c r="H39" s="372"/>
      <c r="I39" s="372"/>
      <c r="J39" s="372"/>
      <c r="K39" s="372"/>
      <c r="L39" s="372"/>
      <c r="M39" s="372"/>
      <c r="N39" s="372"/>
      <c r="O39" s="372"/>
      <c r="P39" s="370"/>
      <c r="Q39" s="370"/>
      <c r="R39" s="370"/>
      <c r="S39" s="370"/>
      <c r="T39" s="372"/>
      <c r="U39" s="62"/>
    </row>
    <row r="40" spans="1:20" s="62" customFormat="1" ht="15" customHeight="1">
      <c r="A40" s="474">
        <v>2010</v>
      </c>
      <c r="B40" s="478" t="s">
        <v>4</v>
      </c>
      <c r="C40" s="481">
        <v>973839</v>
      </c>
      <c r="D40" s="481">
        <v>190597</v>
      </c>
      <c r="E40" s="481">
        <v>99945</v>
      </c>
      <c r="F40" s="481">
        <v>72530</v>
      </c>
      <c r="G40" s="481">
        <v>18122</v>
      </c>
      <c r="H40" s="481">
        <v>783242</v>
      </c>
      <c r="I40" s="481">
        <v>829286</v>
      </c>
      <c r="J40" s="481">
        <v>178407</v>
      </c>
      <c r="K40" s="481">
        <v>93442</v>
      </c>
      <c r="L40" s="481">
        <v>66843</v>
      </c>
      <c r="M40" s="481">
        <v>18122</v>
      </c>
      <c r="N40" s="481">
        <v>650879</v>
      </c>
      <c r="O40" s="481">
        <v>144553</v>
      </c>
      <c r="P40" s="481">
        <v>12190</v>
      </c>
      <c r="Q40" s="481">
        <v>6503</v>
      </c>
      <c r="R40" s="481">
        <v>5687</v>
      </c>
      <c r="S40" s="481">
        <v>0</v>
      </c>
      <c r="T40" s="481">
        <v>132363</v>
      </c>
    </row>
    <row r="41" spans="1:21" s="69" customFormat="1" ht="15" customHeight="1">
      <c r="A41" s="36"/>
      <c r="B41" s="368" t="s">
        <v>2</v>
      </c>
      <c r="C41" s="370">
        <v>577891</v>
      </c>
      <c r="D41" s="370">
        <v>112608</v>
      </c>
      <c r="E41" s="370">
        <v>64930</v>
      </c>
      <c r="F41" s="370">
        <v>35925</v>
      </c>
      <c r="G41" s="370">
        <v>11753</v>
      </c>
      <c r="H41" s="370">
        <v>465283</v>
      </c>
      <c r="I41" s="370">
        <v>556336</v>
      </c>
      <c r="J41" s="370">
        <v>111039</v>
      </c>
      <c r="K41" s="370">
        <v>63543</v>
      </c>
      <c r="L41" s="370">
        <v>35743</v>
      </c>
      <c r="M41" s="370">
        <v>11753</v>
      </c>
      <c r="N41" s="370">
        <v>445297</v>
      </c>
      <c r="O41" s="370">
        <v>21555</v>
      </c>
      <c r="P41" s="370">
        <v>1569</v>
      </c>
      <c r="Q41" s="370">
        <v>1387</v>
      </c>
      <c r="R41" s="370">
        <v>182</v>
      </c>
      <c r="S41" s="370">
        <v>0</v>
      </c>
      <c r="T41" s="370">
        <v>19986</v>
      </c>
      <c r="U41" s="62"/>
    </row>
    <row r="42" spans="1:21" s="69" customFormat="1" ht="15" customHeight="1">
      <c r="A42" s="36"/>
      <c r="B42" s="368" t="s">
        <v>0</v>
      </c>
      <c r="C42" s="370">
        <v>233306</v>
      </c>
      <c r="D42" s="370">
        <v>65169</v>
      </c>
      <c r="E42" s="370">
        <v>29800</v>
      </c>
      <c r="F42" s="370">
        <v>29818</v>
      </c>
      <c r="G42" s="370">
        <v>5551</v>
      </c>
      <c r="H42" s="370">
        <v>168137</v>
      </c>
      <c r="I42" s="370">
        <v>161354</v>
      </c>
      <c r="J42" s="370">
        <v>57162</v>
      </c>
      <c r="K42" s="370">
        <v>25078</v>
      </c>
      <c r="L42" s="370">
        <v>26533</v>
      </c>
      <c r="M42" s="370">
        <v>5551</v>
      </c>
      <c r="N42" s="370">
        <v>104192</v>
      </c>
      <c r="O42" s="370">
        <v>71952</v>
      </c>
      <c r="P42" s="370">
        <v>8007</v>
      </c>
      <c r="Q42" s="370">
        <v>4722</v>
      </c>
      <c r="R42" s="370">
        <v>3285</v>
      </c>
      <c r="S42" s="370">
        <v>0</v>
      </c>
      <c r="T42" s="370">
        <v>63945</v>
      </c>
      <c r="U42" s="62"/>
    </row>
    <row r="43" spans="1:21" s="69" customFormat="1" ht="15" customHeight="1">
      <c r="A43" s="36"/>
      <c r="B43" s="368" t="s">
        <v>5</v>
      </c>
      <c r="C43" s="370">
        <v>162642</v>
      </c>
      <c r="D43" s="370">
        <v>12820</v>
      </c>
      <c r="E43" s="370">
        <v>5215</v>
      </c>
      <c r="F43" s="370">
        <v>6787</v>
      </c>
      <c r="G43" s="370">
        <v>818</v>
      </c>
      <c r="H43" s="370">
        <v>149822</v>
      </c>
      <c r="I43" s="370">
        <v>111596</v>
      </c>
      <c r="J43" s="370">
        <v>10206</v>
      </c>
      <c r="K43" s="370">
        <v>4821</v>
      </c>
      <c r="L43" s="370">
        <v>4567</v>
      </c>
      <c r="M43" s="370">
        <v>818</v>
      </c>
      <c r="N43" s="370">
        <v>101390</v>
      </c>
      <c r="O43" s="370">
        <v>51046</v>
      </c>
      <c r="P43" s="370">
        <v>2614</v>
      </c>
      <c r="Q43" s="370">
        <v>394</v>
      </c>
      <c r="R43" s="370">
        <v>2220</v>
      </c>
      <c r="S43" s="370">
        <v>0</v>
      </c>
      <c r="T43" s="370">
        <v>48432</v>
      </c>
      <c r="U43" s="62"/>
    </row>
    <row r="44" spans="1:21" s="69" customFormat="1" ht="3.75" customHeight="1">
      <c r="A44" s="36"/>
      <c r="B44" s="368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  <c r="N44" s="370"/>
      <c r="O44" s="370"/>
      <c r="P44" s="370"/>
      <c r="Q44" s="370"/>
      <c r="R44" s="370"/>
      <c r="S44" s="370"/>
      <c r="T44" s="370"/>
      <c r="U44" s="62"/>
    </row>
    <row r="45" spans="1:21" ht="15" customHeight="1">
      <c r="A45" s="474">
        <v>2011</v>
      </c>
      <c r="B45" s="478" t="s">
        <v>4</v>
      </c>
      <c r="C45" s="481">
        <v>1016713</v>
      </c>
      <c r="D45" s="481">
        <v>218365</v>
      </c>
      <c r="E45" s="481">
        <v>111157</v>
      </c>
      <c r="F45" s="481">
        <v>87886</v>
      </c>
      <c r="G45" s="481">
        <v>19322</v>
      </c>
      <c r="H45" s="481">
        <v>798348</v>
      </c>
      <c r="I45" s="481">
        <v>865161</v>
      </c>
      <c r="J45" s="481">
        <v>194666</v>
      </c>
      <c r="K45" s="481">
        <v>98383</v>
      </c>
      <c r="L45" s="481">
        <v>76980</v>
      </c>
      <c r="M45" s="481">
        <v>19303</v>
      </c>
      <c r="N45" s="481">
        <v>670495</v>
      </c>
      <c r="O45" s="481">
        <v>151552</v>
      </c>
      <c r="P45" s="481">
        <v>23699</v>
      </c>
      <c r="Q45" s="481">
        <v>12774</v>
      </c>
      <c r="R45" s="481">
        <v>10906</v>
      </c>
      <c r="S45" s="481">
        <v>19</v>
      </c>
      <c r="T45" s="481">
        <v>127853</v>
      </c>
      <c r="U45" s="52"/>
    </row>
    <row r="46" spans="1:21" ht="15" customHeight="1">
      <c r="A46" s="36"/>
      <c r="B46" s="368" t="s">
        <v>2</v>
      </c>
      <c r="C46" s="370">
        <v>607971</v>
      </c>
      <c r="D46" s="370">
        <v>124312</v>
      </c>
      <c r="E46" s="370">
        <v>68963</v>
      </c>
      <c r="F46" s="370">
        <v>42384</v>
      </c>
      <c r="G46" s="370">
        <v>12965</v>
      </c>
      <c r="H46" s="370">
        <v>483659</v>
      </c>
      <c r="I46" s="370">
        <v>582995</v>
      </c>
      <c r="J46" s="370">
        <v>118077</v>
      </c>
      <c r="K46" s="370">
        <v>66784</v>
      </c>
      <c r="L46" s="370">
        <v>38328</v>
      </c>
      <c r="M46" s="370">
        <v>12965</v>
      </c>
      <c r="N46" s="370">
        <v>464918</v>
      </c>
      <c r="O46" s="370">
        <v>24976</v>
      </c>
      <c r="P46" s="370">
        <v>6235</v>
      </c>
      <c r="Q46" s="370">
        <v>2179</v>
      </c>
      <c r="R46" s="370">
        <v>4056</v>
      </c>
      <c r="S46" s="370">
        <v>0</v>
      </c>
      <c r="T46" s="370">
        <v>18741</v>
      </c>
      <c r="U46" s="52"/>
    </row>
    <row r="47" spans="1:21" ht="15" customHeight="1">
      <c r="A47" s="71"/>
      <c r="B47" s="368" t="s">
        <v>0</v>
      </c>
      <c r="C47" s="370">
        <v>238107</v>
      </c>
      <c r="D47" s="370">
        <v>75021</v>
      </c>
      <c r="E47" s="370">
        <v>30699</v>
      </c>
      <c r="F47" s="370">
        <v>39086</v>
      </c>
      <c r="G47" s="370">
        <v>5236</v>
      </c>
      <c r="H47" s="370">
        <v>163086</v>
      </c>
      <c r="I47" s="370">
        <v>160883</v>
      </c>
      <c r="J47" s="370">
        <v>64467</v>
      </c>
      <c r="K47" s="370">
        <v>26743</v>
      </c>
      <c r="L47" s="370">
        <v>32488</v>
      </c>
      <c r="M47" s="370">
        <v>5236</v>
      </c>
      <c r="N47" s="370">
        <v>96416</v>
      </c>
      <c r="O47" s="370">
        <v>77224</v>
      </c>
      <c r="P47" s="370">
        <v>10554</v>
      </c>
      <c r="Q47" s="370">
        <v>3956</v>
      </c>
      <c r="R47" s="370">
        <v>6598</v>
      </c>
      <c r="S47" s="370">
        <v>0</v>
      </c>
      <c r="T47" s="370">
        <v>66670</v>
      </c>
      <c r="U47" s="52"/>
    </row>
    <row r="48" spans="1:21" ht="15" customHeight="1">
      <c r="A48" s="71"/>
      <c r="B48" s="368" t="s">
        <v>5</v>
      </c>
      <c r="C48" s="370">
        <v>170635</v>
      </c>
      <c r="D48" s="370">
        <v>19032</v>
      </c>
      <c r="E48" s="370">
        <v>11495</v>
      </c>
      <c r="F48" s="370">
        <v>6416</v>
      </c>
      <c r="G48" s="370">
        <v>1121</v>
      </c>
      <c r="H48" s="370">
        <v>151603</v>
      </c>
      <c r="I48" s="370">
        <v>121283</v>
      </c>
      <c r="J48" s="370">
        <v>12122</v>
      </c>
      <c r="K48" s="370">
        <v>4856</v>
      </c>
      <c r="L48" s="370">
        <v>6164</v>
      </c>
      <c r="M48" s="370">
        <v>1102</v>
      </c>
      <c r="N48" s="370">
        <v>109161</v>
      </c>
      <c r="O48" s="370">
        <v>49352</v>
      </c>
      <c r="P48" s="370">
        <v>6910</v>
      </c>
      <c r="Q48" s="370">
        <v>6639</v>
      </c>
      <c r="R48" s="370">
        <v>252</v>
      </c>
      <c r="S48" s="370">
        <v>19</v>
      </c>
      <c r="T48" s="370">
        <v>42442</v>
      </c>
      <c r="U48" s="52"/>
    </row>
    <row r="49" spans="1:21" ht="6" customHeight="1">
      <c r="A49" s="71"/>
      <c r="B49" s="368"/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370"/>
      <c r="P49" s="370"/>
      <c r="Q49" s="370"/>
      <c r="R49" s="370"/>
      <c r="S49" s="370"/>
      <c r="T49" s="370"/>
      <c r="U49" s="52"/>
    </row>
    <row r="50" spans="1:21" ht="15" customHeight="1">
      <c r="A50" s="474">
        <v>2012</v>
      </c>
      <c r="B50" s="478" t="s">
        <v>4</v>
      </c>
      <c r="C50" s="481">
        <v>1050413</v>
      </c>
      <c r="D50" s="481">
        <v>237546</v>
      </c>
      <c r="E50" s="481">
        <v>111165</v>
      </c>
      <c r="F50" s="481">
        <v>96374</v>
      </c>
      <c r="G50" s="481">
        <v>30007</v>
      </c>
      <c r="H50" s="481">
        <v>812867</v>
      </c>
      <c r="I50" s="481">
        <v>876091</v>
      </c>
      <c r="J50" s="481">
        <v>202394</v>
      </c>
      <c r="K50" s="481">
        <v>96270</v>
      </c>
      <c r="L50" s="481">
        <v>78489</v>
      </c>
      <c r="M50" s="481">
        <v>27635</v>
      </c>
      <c r="N50" s="481">
        <v>673697</v>
      </c>
      <c r="O50" s="481">
        <v>174322</v>
      </c>
      <c r="P50" s="481">
        <v>35152</v>
      </c>
      <c r="Q50" s="481">
        <v>14895</v>
      </c>
      <c r="R50" s="481">
        <v>17885</v>
      </c>
      <c r="S50" s="481">
        <v>2372</v>
      </c>
      <c r="T50" s="481">
        <v>139170</v>
      </c>
      <c r="U50" s="52"/>
    </row>
    <row r="51" spans="1:21" ht="15" customHeight="1">
      <c r="A51" s="36"/>
      <c r="B51" s="368" t="s">
        <v>2</v>
      </c>
      <c r="C51" s="370">
        <v>637486</v>
      </c>
      <c r="D51" s="370">
        <v>142466</v>
      </c>
      <c r="E51" s="370">
        <v>70065</v>
      </c>
      <c r="F51" s="370">
        <v>51724</v>
      </c>
      <c r="G51" s="370">
        <v>20677</v>
      </c>
      <c r="H51" s="370">
        <v>495020</v>
      </c>
      <c r="I51" s="370">
        <v>592080</v>
      </c>
      <c r="J51" s="370">
        <v>128237</v>
      </c>
      <c r="K51" s="370">
        <v>68055</v>
      </c>
      <c r="L51" s="370">
        <v>39939</v>
      </c>
      <c r="M51" s="370">
        <v>20243</v>
      </c>
      <c r="N51" s="370">
        <v>463843</v>
      </c>
      <c r="O51" s="370">
        <v>45406</v>
      </c>
      <c r="P51" s="370">
        <v>14229</v>
      </c>
      <c r="Q51" s="370">
        <v>2010</v>
      </c>
      <c r="R51" s="370">
        <v>11785</v>
      </c>
      <c r="S51" s="370">
        <v>434</v>
      </c>
      <c r="T51" s="370">
        <v>31177</v>
      </c>
      <c r="U51" s="52"/>
    </row>
    <row r="52" spans="1:21" ht="15" customHeight="1">
      <c r="A52" s="71"/>
      <c r="B52" s="368" t="s">
        <v>0</v>
      </c>
      <c r="C52" s="370">
        <v>223892</v>
      </c>
      <c r="D52" s="370">
        <v>72740</v>
      </c>
      <c r="E52" s="370">
        <v>30091</v>
      </c>
      <c r="F52" s="370">
        <v>36722</v>
      </c>
      <c r="G52" s="370">
        <v>5927</v>
      </c>
      <c r="H52" s="370">
        <v>151152</v>
      </c>
      <c r="I52" s="370">
        <v>148229</v>
      </c>
      <c r="J52" s="370">
        <v>59621</v>
      </c>
      <c r="K52" s="370">
        <v>23148</v>
      </c>
      <c r="L52" s="370">
        <v>30688</v>
      </c>
      <c r="M52" s="370">
        <v>5785</v>
      </c>
      <c r="N52" s="370">
        <v>88608</v>
      </c>
      <c r="O52" s="370">
        <v>75663</v>
      </c>
      <c r="P52" s="370">
        <v>13119</v>
      </c>
      <c r="Q52" s="370">
        <v>6943</v>
      </c>
      <c r="R52" s="370">
        <v>6034</v>
      </c>
      <c r="S52" s="370">
        <v>142</v>
      </c>
      <c r="T52" s="370">
        <v>62544</v>
      </c>
      <c r="U52" s="52"/>
    </row>
    <row r="53" spans="1:21" ht="15" customHeight="1">
      <c r="A53" s="71"/>
      <c r="B53" s="368" t="s">
        <v>5</v>
      </c>
      <c r="C53" s="370">
        <v>189035</v>
      </c>
      <c r="D53" s="370">
        <v>22340</v>
      </c>
      <c r="E53" s="370">
        <v>11009</v>
      </c>
      <c r="F53" s="370">
        <v>7928</v>
      </c>
      <c r="G53" s="370">
        <v>3403</v>
      </c>
      <c r="H53" s="370">
        <v>166695</v>
      </c>
      <c r="I53" s="370">
        <v>135782</v>
      </c>
      <c r="J53" s="370">
        <v>14536</v>
      </c>
      <c r="K53" s="370">
        <v>5067</v>
      </c>
      <c r="L53" s="370">
        <v>7862</v>
      </c>
      <c r="M53" s="370">
        <v>1607</v>
      </c>
      <c r="N53" s="370">
        <v>121246</v>
      </c>
      <c r="O53" s="370">
        <v>53253</v>
      </c>
      <c r="P53" s="370">
        <v>7804</v>
      </c>
      <c r="Q53" s="370">
        <v>5942</v>
      </c>
      <c r="R53" s="370">
        <v>66</v>
      </c>
      <c r="S53" s="370">
        <v>1796</v>
      </c>
      <c r="T53" s="370">
        <v>45449</v>
      </c>
      <c r="U53" s="52"/>
    </row>
    <row r="54" spans="1:21" ht="6" customHeight="1">
      <c r="A54" s="71"/>
      <c r="B54" s="368"/>
      <c r="C54" s="370"/>
      <c r="D54" s="370"/>
      <c r="E54" s="370"/>
      <c r="F54" s="370"/>
      <c r="G54" s="370"/>
      <c r="H54" s="370"/>
      <c r="I54" s="370"/>
      <c r="J54" s="370"/>
      <c r="K54" s="370"/>
      <c r="L54" s="370"/>
      <c r="M54" s="370"/>
      <c r="N54" s="370"/>
      <c r="O54" s="370"/>
      <c r="P54" s="370"/>
      <c r="Q54" s="370"/>
      <c r="R54" s="370"/>
      <c r="S54" s="370"/>
      <c r="T54" s="370"/>
      <c r="U54" s="52"/>
    </row>
    <row r="55" spans="1:21" ht="15" customHeight="1">
      <c r="A55" s="474">
        <v>2013</v>
      </c>
      <c r="B55" s="478" t="s">
        <v>4</v>
      </c>
      <c r="C55" s="481">
        <v>991010</v>
      </c>
      <c r="D55" s="481">
        <v>229278</v>
      </c>
      <c r="E55" s="481">
        <v>115336</v>
      </c>
      <c r="F55" s="481">
        <v>82892</v>
      </c>
      <c r="G55" s="481">
        <v>31050</v>
      </c>
      <c r="H55" s="481">
        <v>761732</v>
      </c>
      <c r="I55" s="481">
        <v>829938</v>
      </c>
      <c r="J55" s="481">
        <v>206261</v>
      </c>
      <c r="K55" s="481">
        <v>107792</v>
      </c>
      <c r="L55" s="481">
        <v>70148</v>
      </c>
      <c r="M55" s="481">
        <v>28321</v>
      </c>
      <c r="N55" s="481">
        <v>623677</v>
      </c>
      <c r="O55" s="481">
        <v>161072</v>
      </c>
      <c r="P55" s="481">
        <v>23017</v>
      </c>
      <c r="Q55" s="481">
        <v>7544</v>
      </c>
      <c r="R55" s="481">
        <v>12744</v>
      </c>
      <c r="S55" s="481">
        <v>2729</v>
      </c>
      <c r="T55" s="481">
        <v>138055</v>
      </c>
      <c r="U55" s="52"/>
    </row>
    <row r="56" spans="1:21" ht="15" customHeight="1">
      <c r="A56" s="36"/>
      <c r="B56" s="368" t="s">
        <v>2</v>
      </c>
      <c r="C56" s="370">
        <v>594695</v>
      </c>
      <c r="D56" s="370">
        <v>139891</v>
      </c>
      <c r="E56" s="370">
        <v>75300</v>
      </c>
      <c r="F56" s="370">
        <v>43457</v>
      </c>
      <c r="G56" s="370">
        <v>21134</v>
      </c>
      <c r="H56" s="370">
        <v>454804</v>
      </c>
      <c r="I56" s="370">
        <v>552060</v>
      </c>
      <c r="J56" s="370">
        <v>130849</v>
      </c>
      <c r="K56" s="370">
        <v>74237</v>
      </c>
      <c r="L56" s="370">
        <v>36144</v>
      </c>
      <c r="M56" s="370">
        <v>20468</v>
      </c>
      <c r="N56" s="370">
        <v>421211</v>
      </c>
      <c r="O56" s="370">
        <v>42635</v>
      </c>
      <c r="P56" s="370">
        <v>9042</v>
      </c>
      <c r="Q56" s="370">
        <v>1063</v>
      </c>
      <c r="R56" s="370">
        <v>7313</v>
      </c>
      <c r="S56" s="370">
        <v>666</v>
      </c>
      <c r="T56" s="370">
        <v>33593</v>
      </c>
      <c r="U56" s="52"/>
    </row>
    <row r="57" spans="1:21" ht="15" customHeight="1">
      <c r="A57" s="71"/>
      <c r="B57" s="368" t="s">
        <v>0</v>
      </c>
      <c r="C57" s="370">
        <v>201353</v>
      </c>
      <c r="D57" s="370">
        <v>71149</v>
      </c>
      <c r="E57" s="370">
        <v>33453</v>
      </c>
      <c r="F57" s="370">
        <v>31208</v>
      </c>
      <c r="G57" s="370">
        <v>6488</v>
      </c>
      <c r="H57" s="370">
        <v>130204</v>
      </c>
      <c r="I57" s="370">
        <v>140036</v>
      </c>
      <c r="J57" s="370">
        <v>59772</v>
      </c>
      <c r="K57" s="370">
        <v>27730</v>
      </c>
      <c r="L57" s="370">
        <v>25778</v>
      </c>
      <c r="M57" s="370">
        <v>6264</v>
      </c>
      <c r="N57" s="370">
        <v>80264</v>
      </c>
      <c r="O57" s="370">
        <v>61317</v>
      </c>
      <c r="P57" s="370">
        <v>11377</v>
      </c>
      <c r="Q57" s="370">
        <v>5723</v>
      </c>
      <c r="R57" s="370">
        <v>5430</v>
      </c>
      <c r="S57" s="370">
        <v>224</v>
      </c>
      <c r="T57" s="370">
        <v>49940</v>
      </c>
      <c r="U57" s="52"/>
    </row>
    <row r="58" spans="1:21" ht="15" customHeight="1">
      <c r="A58" s="71"/>
      <c r="B58" s="368" t="s">
        <v>5</v>
      </c>
      <c r="C58" s="370">
        <v>194962</v>
      </c>
      <c r="D58" s="370">
        <v>18238</v>
      </c>
      <c r="E58" s="370">
        <v>6583</v>
      </c>
      <c r="F58" s="370">
        <v>8227</v>
      </c>
      <c r="G58" s="370">
        <v>3428</v>
      </c>
      <c r="H58" s="370">
        <v>176724</v>
      </c>
      <c r="I58" s="370">
        <v>137842</v>
      </c>
      <c r="J58" s="370">
        <v>15640</v>
      </c>
      <c r="K58" s="370">
        <v>5825</v>
      </c>
      <c r="L58" s="370">
        <v>8226</v>
      </c>
      <c r="M58" s="370">
        <v>1589</v>
      </c>
      <c r="N58" s="370">
        <v>122202</v>
      </c>
      <c r="O58" s="370">
        <v>57120</v>
      </c>
      <c r="P58" s="370">
        <v>2598</v>
      </c>
      <c r="Q58" s="370">
        <v>758</v>
      </c>
      <c r="R58" s="370">
        <v>1</v>
      </c>
      <c r="S58" s="370">
        <v>1839</v>
      </c>
      <c r="T58" s="370">
        <v>54522</v>
      </c>
      <c r="U58" s="52"/>
    </row>
    <row r="59" spans="1:21" ht="6" customHeight="1">
      <c r="A59" s="71"/>
      <c r="B59" s="368"/>
      <c r="C59" s="370"/>
      <c r="D59" s="370"/>
      <c r="E59" s="370"/>
      <c r="F59" s="370"/>
      <c r="G59" s="370"/>
      <c r="H59" s="370"/>
      <c r="I59" s="370"/>
      <c r="J59" s="370"/>
      <c r="K59" s="370"/>
      <c r="L59" s="370"/>
      <c r="M59" s="370"/>
      <c r="N59" s="370"/>
      <c r="O59" s="370"/>
      <c r="P59" s="370"/>
      <c r="Q59" s="370"/>
      <c r="R59" s="370"/>
      <c r="S59" s="370"/>
      <c r="T59" s="370"/>
      <c r="U59" s="52"/>
    </row>
    <row r="60" spans="1:20" ht="15" customHeight="1">
      <c r="A60" s="474">
        <v>2014</v>
      </c>
      <c r="B60" s="478" t="s">
        <v>4</v>
      </c>
      <c r="C60" s="481">
        <f>SUM(C61:C63)</f>
        <v>1027092</v>
      </c>
      <c r="D60" s="481">
        <f aca="true" t="shared" si="0" ref="D60:T60">SUM(D61:D63)</f>
        <v>241765</v>
      </c>
      <c r="E60" s="481">
        <f t="shared" si="0"/>
        <v>128084</v>
      </c>
      <c r="F60" s="481">
        <f t="shared" si="0"/>
        <v>89602</v>
      </c>
      <c r="G60" s="481">
        <f t="shared" si="0"/>
        <v>24079</v>
      </c>
      <c r="H60" s="481">
        <f t="shared" si="0"/>
        <v>785327</v>
      </c>
      <c r="I60" s="481">
        <f t="shared" si="0"/>
        <v>837304</v>
      </c>
      <c r="J60" s="481">
        <f t="shared" si="0"/>
        <v>225714</v>
      </c>
      <c r="K60" s="481">
        <f t="shared" si="0"/>
        <v>119988</v>
      </c>
      <c r="L60" s="481">
        <f t="shared" si="0"/>
        <v>82076</v>
      </c>
      <c r="M60" s="481">
        <f t="shared" si="0"/>
        <v>23650</v>
      </c>
      <c r="N60" s="481">
        <f t="shared" si="0"/>
        <v>611590</v>
      </c>
      <c r="O60" s="481">
        <f t="shared" si="0"/>
        <v>189788</v>
      </c>
      <c r="P60" s="481">
        <f t="shared" si="0"/>
        <v>16051</v>
      </c>
      <c r="Q60" s="481">
        <f t="shared" si="0"/>
        <v>8096</v>
      </c>
      <c r="R60" s="481">
        <f t="shared" si="0"/>
        <v>7526</v>
      </c>
      <c r="S60" s="481">
        <f t="shared" si="0"/>
        <v>429</v>
      </c>
      <c r="T60" s="481">
        <f t="shared" si="0"/>
        <v>173737</v>
      </c>
    </row>
    <row r="61" spans="1:20" ht="14.25">
      <c r="A61" s="36"/>
      <c r="B61" s="368" t="s">
        <v>2</v>
      </c>
      <c r="C61" s="370">
        <f>D61+H61</f>
        <v>603904</v>
      </c>
      <c r="D61" s="370">
        <f>SUM(E61:G61)</f>
        <v>140876</v>
      </c>
      <c r="E61" s="370">
        <f>K61+Q61</f>
        <v>83480</v>
      </c>
      <c r="F61" s="370">
        <f aca="true" t="shared" si="1" ref="F61:H63">L61+R61</f>
        <v>40209</v>
      </c>
      <c r="G61" s="370">
        <f t="shared" si="1"/>
        <v>17187</v>
      </c>
      <c r="H61" s="370">
        <f t="shared" si="1"/>
        <v>463028</v>
      </c>
      <c r="I61" s="370">
        <f>J61+N61</f>
        <v>560879</v>
      </c>
      <c r="J61" s="370">
        <f>SUM(K61:M61)</f>
        <v>137038</v>
      </c>
      <c r="K61" s="370">
        <v>81512</v>
      </c>
      <c r="L61" s="370">
        <v>38339</v>
      </c>
      <c r="M61" s="370">
        <v>17187</v>
      </c>
      <c r="N61" s="370">
        <v>423841</v>
      </c>
      <c r="O61" s="370">
        <f>P61+T61</f>
        <v>43025</v>
      </c>
      <c r="P61" s="370">
        <f>SUM(Q61:S61)</f>
        <v>3838</v>
      </c>
      <c r="Q61" s="370">
        <v>1968</v>
      </c>
      <c r="R61" s="370">
        <v>1870</v>
      </c>
      <c r="S61" s="370">
        <v>0</v>
      </c>
      <c r="T61" s="370">
        <v>39187</v>
      </c>
    </row>
    <row r="62" spans="1:20" ht="14.25">
      <c r="A62" s="71"/>
      <c r="B62" s="368" t="s">
        <v>0</v>
      </c>
      <c r="C62" s="370">
        <f>D62+H62</f>
        <v>217059</v>
      </c>
      <c r="D62" s="370">
        <f>SUM(E62:G62)</f>
        <v>83520</v>
      </c>
      <c r="E62" s="370">
        <f>K62+Q62</f>
        <v>37759</v>
      </c>
      <c r="F62" s="370">
        <f t="shared" si="1"/>
        <v>40276</v>
      </c>
      <c r="G62" s="370">
        <f t="shared" si="1"/>
        <v>5485</v>
      </c>
      <c r="H62" s="370">
        <f t="shared" si="1"/>
        <v>133539</v>
      </c>
      <c r="I62" s="370">
        <f>J62+N62</f>
        <v>142376</v>
      </c>
      <c r="J62" s="370">
        <f>SUM(K62:M62)</f>
        <v>71957</v>
      </c>
      <c r="K62" s="370">
        <v>32032</v>
      </c>
      <c r="L62" s="370">
        <v>34620</v>
      </c>
      <c r="M62" s="370">
        <v>5305</v>
      </c>
      <c r="N62" s="370">
        <v>70419</v>
      </c>
      <c r="O62" s="370">
        <f>P62+T62</f>
        <v>74683</v>
      </c>
      <c r="P62" s="370">
        <f>SUM(Q62:S62)</f>
        <v>11563</v>
      </c>
      <c r="Q62" s="370">
        <v>5727</v>
      </c>
      <c r="R62" s="370">
        <v>5656</v>
      </c>
      <c r="S62" s="370">
        <v>180</v>
      </c>
      <c r="T62" s="370">
        <v>63120</v>
      </c>
    </row>
    <row r="63" spans="1:20" ht="14.25">
      <c r="A63" s="71"/>
      <c r="B63" s="368" t="s">
        <v>5</v>
      </c>
      <c r="C63" s="370">
        <f>D63+H63</f>
        <v>206129</v>
      </c>
      <c r="D63" s="370">
        <f>SUM(E63:G63)</f>
        <v>17369</v>
      </c>
      <c r="E63" s="370">
        <f>K63+Q63</f>
        <v>6845</v>
      </c>
      <c r="F63" s="370">
        <f t="shared" si="1"/>
        <v>9117</v>
      </c>
      <c r="G63" s="370">
        <f t="shared" si="1"/>
        <v>1407</v>
      </c>
      <c r="H63" s="370">
        <f t="shared" si="1"/>
        <v>188760</v>
      </c>
      <c r="I63" s="370">
        <f>J63+N63</f>
        <v>134049</v>
      </c>
      <c r="J63" s="370">
        <f>SUM(K63:M63)</f>
        <v>16719</v>
      </c>
      <c r="K63" s="370">
        <v>6444</v>
      </c>
      <c r="L63" s="370">
        <v>9117</v>
      </c>
      <c r="M63" s="370">
        <v>1158</v>
      </c>
      <c r="N63" s="370">
        <v>117330</v>
      </c>
      <c r="O63" s="370">
        <f>P63+T63</f>
        <v>72080</v>
      </c>
      <c r="P63" s="370">
        <f>SUM(Q63:S63)</f>
        <v>650</v>
      </c>
      <c r="Q63" s="370">
        <v>401</v>
      </c>
      <c r="R63" s="370">
        <v>0</v>
      </c>
      <c r="S63" s="370">
        <v>249</v>
      </c>
      <c r="T63" s="370">
        <v>71430</v>
      </c>
    </row>
    <row r="64" spans="1:20" ht="6" customHeight="1">
      <c r="A64" s="71"/>
      <c r="B64" s="368"/>
      <c r="C64" s="370"/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370"/>
      <c r="O64" s="370"/>
      <c r="P64" s="370"/>
      <c r="Q64" s="370"/>
      <c r="R64" s="370"/>
      <c r="S64" s="370"/>
      <c r="T64" s="370"/>
    </row>
    <row r="65" spans="1:20" ht="14.25">
      <c r="A65" s="474">
        <v>2015</v>
      </c>
      <c r="B65" s="478" t="s">
        <v>4</v>
      </c>
      <c r="C65" s="481">
        <f>SUM(C66:C68)</f>
        <v>1150067</v>
      </c>
      <c r="D65" s="481">
        <f aca="true" t="shared" si="2" ref="D65:T65">SUM(D66:D68)</f>
        <v>239896</v>
      </c>
      <c r="E65" s="481">
        <f t="shared" si="2"/>
        <v>134447</v>
      </c>
      <c r="F65" s="481">
        <f t="shared" si="2"/>
        <v>86770</v>
      </c>
      <c r="G65" s="481">
        <f t="shared" si="2"/>
        <v>18679</v>
      </c>
      <c r="H65" s="481">
        <f t="shared" si="2"/>
        <v>910171</v>
      </c>
      <c r="I65" s="481">
        <f t="shared" si="2"/>
        <v>916363</v>
      </c>
      <c r="J65" s="481">
        <f t="shared" si="2"/>
        <v>224196</v>
      </c>
      <c r="K65" s="481">
        <f t="shared" si="2"/>
        <v>124601</v>
      </c>
      <c r="L65" s="481">
        <f t="shared" si="2"/>
        <v>81222</v>
      </c>
      <c r="M65" s="481">
        <f t="shared" si="2"/>
        <v>18373</v>
      </c>
      <c r="N65" s="481">
        <f t="shared" si="2"/>
        <v>692167</v>
      </c>
      <c r="O65" s="481">
        <f t="shared" si="2"/>
        <v>233704</v>
      </c>
      <c r="P65" s="481">
        <f t="shared" si="2"/>
        <v>15700</v>
      </c>
      <c r="Q65" s="481">
        <f t="shared" si="2"/>
        <v>9846</v>
      </c>
      <c r="R65" s="481">
        <f t="shared" si="2"/>
        <v>5548</v>
      </c>
      <c r="S65" s="481">
        <f t="shared" si="2"/>
        <v>306</v>
      </c>
      <c r="T65" s="481">
        <f t="shared" si="2"/>
        <v>218004</v>
      </c>
    </row>
    <row r="66" spans="1:20" ht="14.25">
      <c r="A66" s="36"/>
      <c r="B66" s="368" t="s">
        <v>2</v>
      </c>
      <c r="C66" s="370">
        <f>D66+H66</f>
        <v>680665</v>
      </c>
      <c r="D66" s="370">
        <f>SUM(E66:G66)</f>
        <v>141426</v>
      </c>
      <c r="E66" s="370">
        <f aca="true" t="shared" si="3" ref="E66:H68">K66+Q66</f>
        <v>87529</v>
      </c>
      <c r="F66" s="370">
        <f t="shared" si="3"/>
        <v>40884</v>
      </c>
      <c r="G66" s="370">
        <f t="shared" si="3"/>
        <v>13013</v>
      </c>
      <c r="H66" s="370">
        <f t="shared" si="3"/>
        <v>539239</v>
      </c>
      <c r="I66" s="370">
        <f>J66+N66</f>
        <v>620513</v>
      </c>
      <c r="J66" s="370">
        <f>SUM(K66:M66)</f>
        <v>138320</v>
      </c>
      <c r="K66" s="370">
        <v>85750</v>
      </c>
      <c r="L66" s="370">
        <v>39574</v>
      </c>
      <c r="M66" s="370">
        <v>12996</v>
      </c>
      <c r="N66" s="370">
        <v>482193</v>
      </c>
      <c r="O66" s="370">
        <f>P66+T66</f>
        <v>60152</v>
      </c>
      <c r="P66" s="370">
        <f>SUM(Q66:S66)</f>
        <v>3106</v>
      </c>
      <c r="Q66" s="370">
        <v>1779</v>
      </c>
      <c r="R66" s="370">
        <v>1310</v>
      </c>
      <c r="S66" s="370">
        <v>17</v>
      </c>
      <c r="T66" s="370">
        <v>57046</v>
      </c>
    </row>
    <row r="67" spans="1:20" ht="14.25">
      <c r="A67" s="71"/>
      <c r="B67" s="368" t="s">
        <v>0</v>
      </c>
      <c r="C67" s="370">
        <f>D67+H67</f>
        <v>237818</v>
      </c>
      <c r="D67" s="370">
        <f>SUM(E67:G67)</f>
        <v>78941</v>
      </c>
      <c r="E67" s="370">
        <f t="shared" si="3"/>
        <v>39391</v>
      </c>
      <c r="F67" s="370">
        <f t="shared" si="3"/>
        <v>34930</v>
      </c>
      <c r="G67" s="370">
        <f t="shared" si="3"/>
        <v>4620</v>
      </c>
      <c r="H67" s="370">
        <f t="shared" si="3"/>
        <v>158877</v>
      </c>
      <c r="I67" s="370">
        <f>J67+N67</f>
        <v>152382</v>
      </c>
      <c r="J67" s="370">
        <f>SUM(K67:M67)</f>
        <v>67275</v>
      </c>
      <c r="K67" s="370">
        <v>32126</v>
      </c>
      <c r="L67" s="370">
        <v>30693</v>
      </c>
      <c r="M67" s="370">
        <v>4456</v>
      </c>
      <c r="N67" s="370">
        <v>85107</v>
      </c>
      <c r="O67" s="370">
        <f>P67+T67</f>
        <v>85436</v>
      </c>
      <c r="P67" s="370">
        <f>SUM(Q67:S67)</f>
        <v>11666</v>
      </c>
      <c r="Q67" s="370">
        <v>7265</v>
      </c>
      <c r="R67" s="370">
        <v>4237</v>
      </c>
      <c r="S67" s="370">
        <v>164</v>
      </c>
      <c r="T67" s="370">
        <v>73770</v>
      </c>
    </row>
    <row r="68" spans="1:20" ht="14.25">
      <c r="A68" s="71"/>
      <c r="B68" s="368" t="s">
        <v>5</v>
      </c>
      <c r="C68" s="370">
        <f>D68+H68</f>
        <v>231584</v>
      </c>
      <c r="D68" s="370">
        <f>SUM(E68:G68)</f>
        <v>19529</v>
      </c>
      <c r="E68" s="370">
        <f t="shared" si="3"/>
        <v>7527</v>
      </c>
      <c r="F68" s="370">
        <f t="shared" si="3"/>
        <v>10956</v>
      </c>
      <c r="G68" s="370">
        <f t="shared" si="3"/>
        <v>1046</v>
      </c>
      <c r="H68" s="370">
        <f t="shared" si="3"/>
        <v>212055</v>
      </c>
      <c r="I68" s="370">
        <f>J68+N68</f>
        <v>143468</v>
      </c>
      <c r="J68" s="370">
        <f>SUM(K68:M68)</f>
        <v>18601</v>
      </c>
      <c r="K68" s="370">
        <v>6725</v>
      </c>
      <c r="L68" s="370">
        <v>10955</v>
      </c>
      <c r="M68" s="370">
        <v>921</v>
      </c>
      <c r="N68" s="370">
        <v>124867</v>
      </c>
      <c r="O68" s="370">
        <f>P68+T68</f>
        <v>88116</v>
      </c>
      <c r="P68" s="370">
        <f>SUM(Q68:S68)</f>
        <v>928</v>
      </c>
      <c r="Q68" s="370">
        <v>802</v>
      </c>
      <c r="R68" s="370">
        <v>1</v>
      </c>
      <c r="S68" s="370">
        <v>125</v>
      </c>
      <c r="T68" s="370">
        <v>87188</v>
      </c>
    </row>
    <row r="69" spans="1:20" ht="6" customHeight="1">
      <c r="A69" s="464"/>
      <c r="B69" s="464"/>
      <c r="C69" s="464"/>
      <c r="D69" s="464"/>
      <c r="E69" s="464"/>
      <c r="F69" s="464"/>
      <c r="G69" s="464"/>
      <c r="H69" s="464"/>
      <c r="I69" s="464"/>
      <c r="J69" s="464"/>
      <c r="K69" s="464"/>
      <c r="L69" s="464"/>
      <c r="M69" s="464"/>
      <c r="N69" s="464"/>
      <c r="O69" s="464"/>
      <c r="P69" s="464"/>
      <c r="Q69" s="464"/>
      <c r="R69" s="464"/>
      <c r="S69" s="464"/>
      <c r="T69" s="464"/>
    </row>
    <row r="70" ht="14.25">
      <c r="A70" s="58" t="s">
        <v>77</v>
      </c>
    </row>
  </sheetData>
  <sheetProtection/>
  <mergeCells count="17">
    <mergeCell ref="B3:B7"/>
    <mergeCell ref="O5:T5"/>
    <mergeCell ref="C6:C7"/>
    <mergeCell ref="D6:G6"/>
    <mergeCell ref="H6:H7"/>
    <mergeCell ref="T6:T7"/>
    <mergeCell ref="C4:H5"/>
    <mergeCell ref="A3:A7"/>
    <mergeCell ref="A1:T1"/>
    <mergeCell ref="I5:N5"/>
    <mergeCell ref="I6:I7"/>
    <mergeCell ref="J6:M6"/>
    <mergeCell ref="N6:N7"/>
    <mergeCell ref="O6:O7"/>
    <mergeCell ref="P6:S6"/>
    <mergeCell ref="I4:T4"/>
    <mergeCell ref="C3:T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9" r:id="rId2"/>
  <headerFooter>
    <oddHeader>&amp;C&amp;"-,Negrito"&amp;14&amp;K04-047PRINCIPAIS RESULTADOS - CENSO DA EDUCAÇÃO SUPERIOR</oddHeader>
    <oddFooter>&amp;C&amp;G&amp;RTabela 4.5</oddFooter>
  </headerFooter>
  <rowBreaks count="1" manualBreakCount="1">
    <brk id="33" max="255" man="1"/>
  </rowBreaks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84"/>
  <sheetViews>
    <sheetView showGridLines="0" workbookViewId="0" topLeftCell="A1">
      <selection activeCell="A1" sqref="A1:K1"/>
    </sheetView>
  </sheetViews>
  <sheetFormatPr defaultColWidth="9.140625" defaultRowHeight="15"/>
  <cols>
    <col min="1" max="1" width="7.00390625" style="52" customWidth="1"/>
    <col min="2" max="2" width="13.421875" style="91" customWidth="1"/>
    <col min="3" max="11" width="10.7109375" style="52" customWidth="1"/>
    <col min="12" max="12" width="15.7109375" style="52" customWidth="1"/>
    <col min="13" max="16384" width="9.140625" style="52" customWidth="1"/>
  </cols>
  <sheetData>
    <row r="1" spans="1:11" ht="34.5" customHeight="1">
      <c r="A1" s="630" t="s">
        <v>257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</row>
    <row r="2" spans="1:11" ht="6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s="62" customFormat="1" ht="19.5" customHeight="1">
      <c r="A3" s="633" t="s">
        <v>53</v>
      </c>
      <c r="B3" s="648" t="s">
        <v>75</v>
      </c>
      <c r="C3" s="628" t="s">
        <v>24</v>
      </c>
      <c r="D3" s="629"/>
      <c r="E3" s="682"/>
      <c r="F3" s="628" t="s">
        <v>17</v>
      </c>
      <c r="G3" s="629"/>
      <c r="H3" s="682"/>
      <c r="I3" s="628" t="s">
        <v>18</v>
      </c>
      <c r="J3" s="629"/>
      <c r="K3" s="629"/>
    </row>
    <row r="4" spans="1:11" s="62" customFormat="1" ht="19.5" customHeight="1">
      <c r="A4" s="635"/>
      <c r="B4" s="650"/>
      <c r="C4" s="64" t="s">
        <v>4</v>
      </c>
      <c r="D4" s="64" t="s">
        <v>19</v>
      </c>
      <c r="E4" s="64" t="s">
        <v>20</v>
      </c>
      <c r="F4" s="64" t="s">
        <v>4</v>
      </c>
      <c r="G4" s="64" t="s">
        <v>19</v>
      </c>
      <c r="H4" s="64" t="s">
        <v>20</v>
      </c>
      <c r="I4" s="64" t="s">
        <v>4</v>
      </c>
      <c r="J4" s="64" t="s">
        <v>19</v>
      </c>
      <c r="K4" s="89" t="s">
        <v>20</v>
      </c>
    </row>
    <row r="5" spans="1:11" s="62" customFormat="1" ht="6" customHeight="1">
      <c r="A5" s="36"/>
      <c r="B5" s="36"/>
      <c r="C5" s="92"/>
      <c r="D5" s="92"/>
      <c r="E5" s="92"/>
      <c r="F5" s="92"/>
      <c r="G5" s="92"/>
      <c r="H5" s="92"/>
      <c r="I5" s="92"/>
      <c r="J5" s="92"/>
      <c r="K5" s="92"/>
    </row>
    <row r="6" spans="1:11" s="62" customFormat="1" ht="15" customHeight="1">
      <c r="A6" s="522">
        <v>2005</v>
      </c>
      <c r="B6" s="523" t="s">
        <v>4</v>
      </c>
      <c r="C6" s="440">
        <v>1397281</v>
      </c>
      <c r="D6" s="524">
        <v>767883</v>
      </c>
      <c r="E6" s="524">
        <v>629398</v>
      </c>
      <c r="F6" s="524">
        <v>4453156</v>
      </c>
      <c r="G6" s="524">
        <v>2488927</v>
      </c>
      <c r="H6" s="524">
        <v>1964229</v>
      </c>
      <c r="I6" s="524">
        <v>717858</v>
      </c>
      <c r="J6" s="524">
        <v>446724</v>
      </c>
      <c r="K6" s="524">
        <v>271134</v>
      </c>
    </row>
    <row r="7" spans="1:11" s="62" customFormat="1" ht="15" customHeight="1">
      <c r="A7" s="93"/>
      <c r="B7" s="517" t="s">
        <v>7</v>
      </c>
      <c r="C7" s="518">
        <v>288681</v>
      </c>
      <c r="D7" s="518">
        <v>153601</v>
      </c>
      <c r="E7" s="518">
        <v>135080</v>
      </c>
      <c r="F7" s="518">
        <v>1192189</v>
      </c>
      <c r="G7" s="518">
        <v>638064</v>
      </c>
      <c r="H7" s="518">
        <v>554125</v>
      </c>
      <c r="I7" s="518">
        <v>195554</v>
      </c>
      <c r="J7" s="518">
        <v>119895</v>
      </c>
      <c r="K7" s="518">
        <v>75659</v>
      </c>
    </row>
    <row r="8" spans="1:11" s="62" customFormat="1" ht="15" customHeight="1">
      <c r="A8" s="93"/>
      <c r="B8" s="368" t="s">
        <v>22</v>
      </c>
      <c r="C8" s="371">
        <v>125375</v>
      </c>
      <c r="D8" s="370">
        <v>60830</v>
      </c>
      <c r="E8" s="370">
        <v>64545</v>
      </c>
      <c r="F8" s="370">
        <v>579587</v>
      </c>
      <c r="G8" s="370">
        <v>291228</v>
      </c>
      <c r="H8" s="370">
        <v>288359</v>
      </c>
      <c r="I8" s="370">
        <v>86011</v>
      </c>
      <c r="J8" s="370">
        <v>48866</v>
      </c>
      <c r="K8" s="370">
        <v>37145</v>
      </c>
    </row>
    <row r="9" spans="1:11" s="62" customFormat="1" ht="15" customHeight="1">
      <c r="A9" s="93"/>
      <c r="B9" s="368" t="s">
        <v>21</v>
      </c>
      <c r="C9" s="371">
        <v>122705</v>
      </c>
      <c r="D9" s="370">
        <v>70686</v>
      </c>
      <c r="E9" s="370">
        <v>52019</v>
      </c>
      <c r="F9" s="370">
        <v>477349</v>
      </c>
      <c r="G9" s="370">
        <v>272267</v>
      </c>
      <c r="H9" s="370">
        <v>205082</v>
      </c>
      <c r="I9" s="370">
        <v>87676</v>
      </c>
      <c r="J9" s="370">
        <v>57424</v>
      </c>
      <c r="K9" s="370">
        <v>30252</v>
      </c>
    </row>
    <row r="10" spans="1:11" s="62" customFormat="1" ht="15" customHeight="1">
      <c r="A10" s="93"/>
      <c r="B10" s="368" t="s">
        <v>23</v>
      </c>
      <c r="C10" s="371">
        <v>40601</v>
      </c>
      <c r="D10" s="370">
        <v>22085</v>
      </c>
      <c r="E10" s="370">
        <v>18516</v>
      </c>
      <c r="F10" s="370">
        <v>135253</v>
      </c>
      <c r="G10" s="370">
        <v>74569</v>
      </c>
      <c r="H10" s="370">
        <v>60684</v>
      </c>
      <c r="I10" s="370">
        <v>21867</v>
      </c>
      <c r="J10" s="370">
        <v>13605</v>
      </c>
      <c r="K10" s="370">
        <v>8262</v>
      </c>
    </row>
    <row r="11" spans="1:11" s="62" customFormat="1" ht="15" customHeight="1">
      <c r="A11" s="93"/>
      <c r="B11" s="517" t="s">
        <v>1</v>
      </c>
      <c r="C11" s="518">
        <v>1108600</v>
      </c>
      <c r="D11" s="519">
        <v>614282</v>
      </c>
      <c r="E11" s="519">
        <v>494318</v>
      </c>
      <c r="F11" s="519">
        <v>3260967</v>
      </c>
      <c r="G11" s="519">
        <v>1850863</v>
      </c>
      <c r="H11" s="519">
        <v>1410104</v>
      </c>
      <c r="I11" s="519">
        <v>522304</v>
      </c>
      <c r="J11" s="519">
        <v>326829</v>
      </c>
      <c r="K11" s="519">
        <v>195475</v>
      </c>
    </row>
    <row r="12" spans="1:11" s="62" customFormat="1" ht="6" customHeight="1">
      <c r="A12" s="93"/>
      <c r="B12" s="368"/>
      <c r="C12" s="371"/>
      <c r="D12" s="370"/>
      <c r="E12" s="370"/>
      <c r="F12" s="370"/>
      <c r="G12" s="370"/>
      <c r="H12" s="370"/>
      <c r="I12" s="370"/>
      <c r="J12" s="370"/>
      <c r="K12" s="370"/>
    </row>
    <row r="13" spans="1:11" s="62" customFormat="1" ht="15" customHeight="1">
      <c r="A13" s="522">
        <v>2006</v>
      </c>
      <c r="B13" s="523" t="s">
        <v>4</v>
      </c>
      <c r="C13" s="440">
        <v>1448509</v>
      </c>
      <c r="D13" s="524">
        <v>788228</v>
      </c>
      <c r="E13" s="524">
        <v>660281</v>
      </c>
      <c r="F13" s="524">
        <v>4676646</v>
      </c>
      <c r="G13" s="524">
        <v>2605611</v>
      </c>
      <c r="H13" s="524">
        <v>2071035</v>
      </c>
      <c r="I13" s="524">
        <v>736829</v>
      </c>
      <c r="J13" s="524">
        <v>446263</v>
      </c>
      <c r="K13" s="524">
        <v>290566</v>
      </c>
    </row>
    <row r="14" spans="1:11" s="62" customFormat="1" ht="15" customHeight="1">
      <c r="A14" s="93"/>
      <c r="B14" s="517" t="s">
        <v>7</v>
      </c>
      <c r="C14" s="518">
        <v>297407</v>
      </c>
      <c r="D14" s="518">
        <v>154306</v>
      </c>
      <c r="E14" s="518">
        <v>143101</v>
      </c>
      <c r="F14" s="518">
        <v>1209304</v>
      </c>
      <c r="G14" s="518">
        <v>641998</v>
      </c>
      <c r="H14" s="518">
        <v>567306</v>
      </c>
      <c r="I14" s="518">
        <v>183085</v>
      </c>
      <c r="J14" s="518">
        <v>109404</v>
      </c>
      <c r="K14" s="518">
        <v>73681</v>
      </c>
    </row>
    <row r="15" spans="1:11" s="62" customFormat="1" ht="15" customHeight="1">
      <c r="A15" s="93"/>
      <c r="B15" s="368" t="s">
        <v>22</v>
      </c>
      <c r="C15" s="371">
        <v>141989</v>
      </c>
      <c r="D15" s="370">
        <v>69531</v>
      </c>
      <c r="E15" s="370">
        <v>72458</v>
      </c>
      <c r="F15" s="370">
        <v>589821</v>
      </c>
      <c r="G15" s="370">
        <v>294226</v>
      </c>
      <c r="H15" s="370">
        <v>295595</v>
      </c>
      <c r="I15" s="370">
        <v>83686</v>
      </c>
      <c r="J15" s="370">
        <v>46783</v>
      </c>
      <c r="K15" s="370">
        <v>36903</v>
      </c>
    </row>
    <row r="16" spans="1:11" s="62" customFormat="1" ht="15" customHeight="1">
      <c r="A16" s="93"/>
      <c r="B16" s="368" t="s">
        <v>21</v>
      </c>
      <c r="C16" s="371">
        <v>117299</v>
      </c>
      <c r="D16" s="370">
        <v>63907</v>
      </c>
      <c r="E16" s="370">
        <v>53392</v>
      </c>
      <c r="F16" s="370">
        <v>481756</v>
      </c>
      <c r="G16" s="370">
        <v>272298</v>
      </c>
      <c r="H16" s="370">
        <v>209458</v>
      </c>
      <c r="I16" s="370">
        <v>76516</v>
      </c>
      <c r="J16" s="370">
        <v>48332</v>
      </c>
      <c r="K16" s="370">
        <v>28184</v>
      </c>
    </row>
    <row r="17" spans="1:11" s="62" customFormat="1" ht="15" customHeight="1">
      <c r="A17" s="93"/>
      <c r="B17" s="368" t="s">
        <v>23</v>
      </c>
      <c r="C17" s="371">
        <v>38119</v>
      </c>
      <c r="D17" s="370">
        <v>20868</v>
      </c>
      <c r="E17" s="370">
        <v>17251</v>
      </c>
      <c r="F17" s="370">
        <v>137727</v>
      </c>
      <c r="G17" s="370">
        <v>75474</v>
      </c>
      <c r="H17" s="370">
        <v>62253</v>
      </c>
      <c r="I17" s="370">
        <v>22883</v>
      </c>
      <c r="J17" s="370">
        <v>14289</v>
      </c>
      <c r="K17" s="370">
        <v>8594</v>
      </c>
    </row>
    <row r="18" spans="1:11" s="62" customFormat="1" ht="15" customHeight="1">
      <c r="A18" s="93"/>
      <c r="B18" s="517" t="s">
        <v>1</v>
      </c>
      <c r="C18" s="518">
        <v>1151102</v>
      </c>
      <c r="D18" s="519">
        <v>633922</v>
      </c>
      <c r="E18" s="519">
        <v>517180</v>
      </c>
      <c r="F18" s="519">
        <v>3467342</v>
      </c>
      <c r="G18" s="519">
        <v>1963613</v>
      </c>
      <c r="H18" s="519">
        <v>1503729</v>
      </c>
      <c r="I18" s="519">
        <v>553744</v>
      </c>
      <c r="J18" s="519">
        <v>336859</v>
      </c>
      <c r="K18" s="519">
        <v>216885</v>
      </c>
    </row>
    <row r="19" spans="1:11" s="62" customFormat="1" ht="6" customHeight="1">
      <c r="A19" s="93"/>
      <c r="B19" s="368"/>
      <c r="C19" s="371"/>
      <c r="D19" s="370"/>
      <c r="E19" s="370"/>
      <c r="F19" s="370"/>
      <c r="G19" s="370"/>
      <c r="H19" s="370"/>
      <c r="I19" s="370"/>
      <c r="J19" s="370"/>
      <c r="K19" s="370"/>
    </row>
    <row r="20" spans="1:11" s="62" customFormat="1" ht="15" customHeight="1">
      <c r="A20" s="522">
        <v>2007</v>
      </c>
      <c r="B20" s="523" t="s">
        <v>4</v>
      </c>
      <c r="C20" s="440">
        <v>1481955</v>
      </c>
      <c r="D20" s="524">
        <v>792016</v>
      </c>
      <c r="E20" s="524">
        <v>689939</v>
      </c>
      <c r="F20" s="524">
        <v>4880381</v>
      </c>
      <c r="G20" s="524">
        <v>2680978</v>
      </c>
      <c r="H20" s="524">
        <v>2199403</v>
      </c>
      <c r="I20" s="524">
        <v>756799</v>
      </c>
      <c r="J20" s="524">
        <v>452295</v>
      </c>
      <c r="K20" s="524">
        <v>304504</v>
      </c>
    </row>
    <row r="21" spans="1:11" s="62" customFormat="1" ht="15" customHeight="1">
      <c r="A21" s="93"/>
      <c r="B21" s="517" t="s">
        <v>7</v>
      </c>
      <c r="C21" s="518">
        <v>298491</v>
      </c>
      <c r="D21" s="518">
        <v>152286</v>
      </c>
      <c r="E21" s="518">
        <v>146205</v>
      </c>
      <c r="F21" s="518">
        <v>1240968</v>
      </c>
      <c r="G21" s="518">
        <v>650801</v>
      </c>
      <c r="H21" s="518">
        <v>590167</v>
      </c>
      <c r="I21" s="518">
        <v>193531</v>
      </c>
      <c r="J21" s="518">
        <v>114994</v>
      </c>
      <c r="K21" s="518">
        <v>78537</v>
      </c>
    </row>
    <row r="22" spans="1:11" s="62" customFormat="1" ht="15" customHeight="1">
      <c r="A22" s="93"/>
      <c r="B22" s="368" t="s">
        <v>22</v>
      </c>
      <c r="C22" s="371">
        <v>151640</v>
      </c>
      <c r="D22" s="370">
        <v>74275</v>
      </c>
      <c r="E22" s="370">
        <v>77365</v>
      </c>
      <c r="F22" s="370">
        <v>615542</v>
      </c>
      <c r="G22" s="370">
        <v>306381</v>
      </c>
      <c r="H22" s="370">
        <v>309161</v>
      </c>
      <c r="I22" s="370">
        <v>89257</v>
      </c>
      <c r="J22" s="370">
        <v>49782</v>
      </c>
      <c r="K22" s="370">
        <v>39475</v>
      </c>
    </row>
    <row r="23" spans="1:11" s="62" customFormat="1" ht="15" customHeight="1">
      <c r="A23" s="93"/>
      <c r="B23" s="368" t="s">
        <v>21</v>
      </c>
      <c r="C23" s="371">
        <v>109720</v>
      </c>
      <c r="D23" s="370">
        <v>57845</v>
      </c>
      <c r="E23" s="370">
        <v>51875</v>
      </c>
      <c r="F23" s="370">
        <v>482814</v>
      </c>
      <c r="G23" s="370">
        <v>266697</v>
      </c>
      <c r="H23" s="370">
        <v>216117</v>
      </c>
      <c r="I23" s="370">
        <v>80014</v>
      </c>
      <c r="J23" s="370">
        <v>51012</v>
      </c>
      <c r="K23" s="370">
        <v>29002</v>
      </c>
    </row>
    <row r="24" spans="1:11" s="62" customFormat="1" ht="15" customHeight="1">
      <c r="A24" s="93"/>
      <c r="B24" s="368" t="s">
        <v>23</v>
      </c>
      <c r="C24" s="371">
        <v>37131</v>
      </c>
      <c r="D24" s="370">
        <v>20166</v>
      </c>
      <c r="E24" s="370">
        <v>16965</v>
      </c>
      <c r="F24" s="370">
        <v>142612</v>
      </c>
      <c r="G24" s="370">
        <v>77723</v>
      </c>
      <c r="H24" s="370">
        <v>64889</v>
      </c>
      <c r="I24" s="370">
        <v>24260</v>
      </c>
      <c r="J24" s="370">
        <v>14200</v>
      </c>
      <c r="K24" s="370">
        <v>10060</v>
      </c>
    </row>
    <row r="25" spans="1:11" s="62" customFormat="1" ht="15" customHeight="1">
      <c r="A25" s="93"/>
      <c r="B25" s="517" t="s">
        <v>1</v>
      </c>
      <c r="C25" s="518">
        <v>1183464</v>
      </c>
      <c r="D25" s="519">
        <v>639730</v>
      </c>
      <c r="E25" s="519">
        <v>543734</v>
      </c>
      <c r="F25" s="519">
        <v>3639413</v>
      </c>
      <c r="G25" s="519">
        <v>2030177</v>
      </c>
      <c r="H25" s="519">
        <v>1609236</v>
      </c>
      <c r="I25" s="519">
        <v>563268</v>
      </c>
      <c r="J25" s="519">
        <v>337301</v>
      </c>
      <c r="K25" s="519">
        <v>225967</v>
      </c>
    </row>
    <row r="26" spans="1:11" s="62" customFormat="1" ht="6" customHeight="1">
      <c r="A26" s="93"/>
      <c r="B26" s="368"/>
      <c r="C26" s="371"/>
      <c r="D26" s="370"/>
      <c r="E26" s="370"/>
      <c r="F26" s="370"/>
      <c r="G26" s="370"/>
      <c r="H26" s="370"/>
      <c r="I26" s="370"/>
      <c r="J26" s="370"/>
      <c r="K26" s="370"/>
    </row>
    <row r="27" spans="1:11" s="62" customFormat="1" ht="15" customHeight="1">
      <c r="A27" s="522">
        <v>2008</v>
      </c>
      <c r="B27" s="523" t="s">
        <v>4</v>
      </c>
      <c r="C27" s="440">
        <v>1505819</v>
      </c>
      <c r="D27" s="524">
        <v>808269</v>
      </c>
      <c r="E27" s="524">
        <v>697550</v>
      </c>
      <c r="F27" s="524">
        <v>5080056</v>
      </c>
      <c r="G27" s="524">
        <v>2772828</v>
      </c>
      <c r="H27" s="524">
        <v>2307228</v>
      </c>
      <c r="I27" s="524">
        <v>800318</v>
      </c>
      <c r="J27" s="524">
        <v>478668</v>
      </c>
      <c r="K27" s="524">
        <v>321650</v>
      </c>
    </row>
    <row r="28" spans="1:11" s="62" customFormat="1" ht="15" customHeight="1">
      <c r="A28" s="93"/>
      <c r="B28" s="517" t="s">
        <v>7</v>
      </c>
      <c r="C28" s="518">
        <v>307313</v>
      </c>
      <c r="D28" s="518">
        <v>159277</v>
      </c>
      <c r="E28" s="518">
        <v>148036</v>
      </c>
      <c r="F28" s="518">
        <v>1273965</v>
      </c>
      <c r="G28" s="518">
        <v>662219</v>
      </c>
      <c r="H28" s="518">
        <v>611746</v>
      </c>
      <c r="I28" s="518">
        <v>187758</v>
      </c>
      <c r="J28" s="518">
        <v>109876</v>
      </c>
      <c r="K28" s="518">
        <v>77882</v>
      </c>
    </row>
    <row r="29" spans="1:11" s="62" customFormat="1" ht="15" customHeight="1">
      <c r="A29" s="93"/>
      <c r="B29" s="368" t="s">
        <v>22</v>
      </c>
      <c r="C29" s="371">
        <v>162115</v>
      </c>
      <c r="D29" s="370">
        <v>80996</v>
      </c>
      <c r="E29" s="370">
        <v>81119</v>
      </c>
      <c r="F29" s="370">
        <v>643101</v>
      </c>
      <c r="G29" s="370">
        <v>319726</v>
      </c>
      <c r="H29" s="370">
        <v>323375</v>
      </c>
      <c r="I29" s="370">
        <v>84036</v>
      </c>
      <c r="J29" s="370">
        <v>46211</v>
      </c>
      <c r="K29" s="370">
        <v>37825</v>
      </c>
    </row>
    <row r="30" spans="1:11" s="62" customFormat="1" ht="15" customHeight="1">
      <c r="A30" s="93"/>
      <c r="B30" s="368" t="s">
        <v>21</v>
      </c>
      <c r="C30" s="371">
        <v>111913</v>
      </c>
      <c r="D30" s="370">
        <v>60494</v>
      </c>
      <c r="E30" s="370">
        <v>51419</v>
      </c>
      <c r="F30" s="370">
        <v>490235</v>
      </c>
      <c r="G30" s="370">
        <v>266644</v>
      </c>
      <c r="H30" s="370">
        <v>223591</v>
      </c>
      <c r="I30" s="370">
        <v>78879</v>
      </c>
      <c r="J30" s="370">
        <v>48821</v>
      </c>
      <c r="K30" s="370">
        <v>30058</v>
      </c>
    </row>
    <row r="31" spans="1:11" s="62" customFormat="1" ht="15" customHeight="1">
      <c r="A31" s="93"/>
      <c r="B31" s="368" t="s">
        <v>23</v>
      </c>
      <c r="C31" s="371">
        <v>33285</v>
      </c>
      <c r="D31" s="370">
        <v>17787</v>
      </c>
      <c r="E31" s="370">
        <v>15498</v>
      </c>
      <c r="F31" s="370">
        <v>140629</v>
      </c>
      <c r="G31" s="370">
        <v>75849</v>
      </c>
      <c r="H31" s="370">
        <v>64780</v>
      </c>
      <c r="I31" s="370">
        <v>24843</v>
      </c>
      <c r="J31" s="370">
        <v>14844</v>
      </c>
      <c r="K31" s="370">
        <v>9999</v>
      </c>
    </row>
    <row r="32" spans="1:11" s="62" customFormat="1" ht="15" customHeight="1">
      <c r="A32" s="93"/>
      <c r="B32" s="517" t="s">
        <v>1</v>
      </c>
      <c r="C32" s="518">
        <v>1198506</v>
      </c>
      <c r="D32" s="519">
        <v>648992</v>
      </c>
      <c r="E32" s="519">
        <v>549514</v>
      </c>
      <c r="F32" s="519">
        <v>3806091</v>
      </c>
      <c r="G32" s="519">
        <v>2110609</v>
      </c>
      <c r="H32" s="519">
        <v>1695482</v>
      </c>
      <c r="I32" s="519">
        <v>612560</v>
      </c>
      <c r="J32" s="519">
        <v>368792</v>
      </c>
      <c r="K32" s="519">
        <v>243768</v>
      </c>
    </row>
    <row r="33" spans="1:11" s="62" customFormat="1" ht="6" customHeight="1">
      <c r="A33" s="93"/>
      <c r="B33" s="368"/>
      <c r="C33" s="371"/>
      <c r="D33" s="370"/>
      <c r="E33" s="370"/>
      <c r="F33" s="370"/>
      <c r="G33" s="370"/>
      <c r="H33" s="370"/>
      <c r="I33" s="370"/>
      <c r="J33" s="370"/>
      <c r="K33" s="370"/>
    </row>
    <row r="34" spans="1:11" s="62" customFormat="1" ht="15" customHeight="1">
      <c r="A34" s="522">
        <v>2009</v>
      </c>
      <c r="B34" s="523" t="s">
        <v>4</v>
      </c>
      <c r="C34" s="440">
        <v>1511388</v>
      </c>
      <c r="D34" s="525">
        <v>813478</v>
      </c>
      <c r="E34" s="525">
        <v>697910</v>
      </c>
      <c r="F34" s="524">
        <v>5115896</v>
      </c>
      <c r="G34" s="524">
        <v>2820287</v>
      </c>
      <c r="H34" s="440">
        <v>2295609</v>
      </c>
      <c r="I34" s="524">
        <v>826928</v>
      </c>
      <c r="J34" s="524">
        <v>485961</v>
      </c>
      <c r="K34" s="524">
        <v>340967</v>
      </c>
    </row>
    <row r="35" spans="1:11" s="62" customFormat="1" ht="15" customHeight="1">
      <c r="A35" s="93"/>
      <c r="B35" s="517" t="s">
        <v>7</v>
      </c>
      <c r="C35" s="518">
        <v>354331</v>
      </c>
      <c r="D35" s="520">
        <v>183569</v>
      </c>
      <c r="E35" s="520">
        <v>170762</v>
      </c>
      <c r="F35" s="518">
        <v>1351168</v>
      </c>
      <c r="G35" s="518">
        <v>700041</v>
      </c>
      <c r="H35" s="518">
        <v>651127</v>
      </c>
      <c r="I35" s="518">
        <v>187804</v>
      </c>
      <c r="J35" s="518">
        <v>105789</v>
      </c>
      <c r="K35" s="518">
        <v>82015</v>
      </c>
    </row>
    <row r="36" spans="1:11" s="62" customFormat="1" ht="15" customHeight="1">
      <c r="A36" s="93"/>
      <c r="B36" s="368" t="s">
        <v>22</v>
      </c>
      <c r="C36" s="371">
        <v>208324</v>
      </c>
      <c r="D36" s="382">
        <v>103824</v>
      </c>
      <c r="E36" s="382">
        <v>104500</v>
      </c>
      <c r="F36" s="370">
        <v>752847</v>
      </c>
      <c r="G36" s="370">
        <v>370409</v>
      </c>
      <c r="H36" s="371">
        <v>382438</v>
      </c>
      <c r="I36" s="370">
        <v>91576</v>
      </c>
      <c r="J36" s="370">
        <v>48867</v>
      </c>
      <c r="K36" s="370">
        <v>42709</v>
      </c>
    </row>
    <row r="37" spans="1:11" s="62" customFormat="1" ht="15" customHeight="1">
      <c r="A37" s="93"/>
      <c r="B37" s="368" t="s">
        <v>21</v>
      </c>
      <c r="C37" s="371">
        <v>116889</v>
      </c>
      <c r="D37" s="382">
        <v>63401</v>
      </c>
      <c r="E37" s="382">
        <v>53488</v>
      </c>
      <c r="F37" s="370">
        <v>480145</v>
      </c>
      <c r="G37" s="370">
        <v>262641</v>
      </c>
      <c r="H37" s="371">
        <v>217504</v>
      </c>
      <c r="I37" s="370">
        <v>75910</v>
      </c>
      <c r="J37" s="370">
        <v>44627</v>
      </c>
      <c r="K37" s="370">
        <v>31283</v>
      </c>
    </row>
    <row r="38" spans="1:11" s="62" customFormat="1" ht="15" customHeight="1">
      <c r="A38" s="93"/>
      <c r="B38" s="368" t="s">
        <v>23</v>
      </c>
      <c r="C38" s="371">
        <v>29118</v>
      </c>
      <c r="D38" s="382">
        <v>16344</v>
      </c>
      <c r="E38" s="382">
        <v>12774</v>
      </c>
      <c r="F38" s="370">
        <v>118176</v>
      </c>
      <c r="G38" s="370">
        <v>66991</v>
      </c>
      <c r="H38" s="371">
        <v>51185</v>
      </c>
      <c r="I38" s="370">
        <v>20318</v>
      </c>
      <c r="J38" s="370">
        <v>12295</v>
      </c>
      <c r="K38" s="370">
        <v>8023</v>
      </c>
    </row>
    <row r="39" spans="1:11" s="62" customFormat="1" ht="15" customHeight="1">
      <c r="A39" s="93"/>
      <c r="B39" s="517" t="s">
        <v>1</v>
      </c>
      <c r="C39" s="518">
        <v>1157057</v>
      </c>
      <c r="D39" s="521">
        <v>629909</v>
      </c>
      <c r="E39" s="521">
        <v>527148</v>
      </c>
      <c r="F39" s="519">
        <v>3764728</v>
      </c>
      <c r="G39" s="519">
        <v>2120246</v>
      </c>
      <c r="H39" s="518">
        <v>1644482</v>
      </c>
      <c r="I39" s="519">
        <v>639124</v>
      </c>
      <c r="J39" s="519">
        <v>380172</v>
      </c>
      <c r="K39" s="519">
        <v>258952</v>
      </c>
    </row>
    <row r="40" spans="1:11" s="62" customFormat="1" ht="6" customHeight="1">
      <c r="A40" s="93"/>
      <c r="B40" s="368"/>
      <c r="C40" s="371"/>
      <c r="D40" s="382"/>
      <c r="E40" s="382"/>
      <c r="F40" s="370"/>
      <c r="G40" s="370"/>
      <c r="H40" s="371"/>
      <c r="I40" s="370"/>
      <c r="J40" s="370"/>
      <c r="K40" s="370"/>
    </row>
    <row r="41" spans="1:11" s="62" customFormat="1" ht="15" customHeight="1">
      <c r="A41" s="522">
        <v>2010</v>
      </c>
      <c r="B41" s="523" t="s">
        <v>4</v>
      </c>
      <c r="C41" s="440">
        <v>1590212</v>
      </c>
      <c r="D41" s="525">
        <v>858950</v>
      </c>
      <c r="E41" s="525">
        <v>731262</v>
      </c>
      <c r="F41" s="524">
        <v>5449120</v>
      </c>
      <c r="G41" s="524">
        <v>3016304</v>
      </c>
      <c r="H41" s="440">
        <v>2432816</v>
      </c>
      <c r="I41" s="524">
        <v>829286</v>
      </c>
      <c r="J41" s="524">
        <v>492201</v>
      </c>
      <c r="K41" s="524">
        <v>337085</v>
      </c>
    </row>
    <row r="42" spans="1:11" s="62" customFormat="1" ht="15" customHeight="1">
      <c r="A42" s="93"/>
      <c r="B42" s="517" t="s">
        <v>7</v>
      </c>
      <c r="C42" s="518">
        <v>408562</v>
      </c>
      <c r="D42" s="520">
        <v>212933</v>
      </c>
      <c r="E42" s="520">
        <v>195629</v>
      </c>
      <c r="F42" s="518">
        <v>1461696</v>
      </c>
      <c r="G42" s="518">
        <v>763236</v>
      </c>
      <c r="H42" s="518">
        <v>698460</v>
      </c>
      <c r="I42" s="518">
        <v>178407</v>
      </c>
      <c r="J42" s="518">
        <v>100608</v>
      </c>
      <c r="K42" s="518">
        <v>77799</v>
      </c>
    </row>
    <row r="43" spans="1:11" s="62" customFormat="1" ht="15" customHeight="1">
      <c r="A43" s="93"/>
      <c r="B43" s="368" t="s">
        <v>9</v>
      </c>
      <c r="C43" s="371">
        <v>251059</v>
      </c>
      <c r="D43" s="382">
        <v>127918</v>
      </c>
      <c r="E43" s="382">
        <v>123141</v>
      </c>
      <c r="F43" s="370">
        <v>833934</v>
      </c>
      <c r="G43" s="370">
        <v>420160</v>
      </c>
      <c r="H43" s="371">
        <v>413774</v>
      </c>
      <c r="I43" s="370">
        <v>93442</v>
      </c>
      <c r="J43" s="370">
        <v>50983</v>
      </c>
      <c r="K43" s="370">
        <v>42459</v>
      </c>
    </row>
    <row r="44" spans="1:11" s="62" customFormat="1" ht="15" customHeight="1">
      <c r="A44" s="93"/>
      <c r="B44" s="368" t="s">
        <v>8</v>
      </c>
      <c r="C44" s="371">
        <v>130035</v>
      </c>
      <c r="D44" s="382">
        <v>69943</v>
      </c>
      <c r="E44" s="382">
        <v>60092</v>
      </c>
      <c r="F44" s="370">
        <v>524698</v>
      </c>
      <c r="G44" s="370">
        <v>284161</v>
      </c>
      <c r="H44" s="371">
        <v>240537</v>
      </c>
      <c r="I44" s="370">
        <v>66843</v>
      </c>
      <c r="J44" s="370">
        <v>38471</v>
      </c>
      <c r="K44" s="370">
        <v>28372</v>
      </c>
    </row>
    <row r="45" spans="1:11" s="62" customFormat="1" ht="15" customHeight="1">
      <c r="A45" s="93"/>
      <c r="B45" s="368" t="s">
        <v>10</v>
      </c>
      <c r="C45" s="371">
        <v>27468</v>
      </c>
      <c r="D45" s="382">
        <v>15072</v>
      </c>
      <c r="E45" s="382">
        <v>12396</v>
      </c>
      <c r="F45" s="370">
        <v>103064</v>
      </c>
      <c r="G45" s="370">
        <v>58915</v>
      </c>
      <c r="H45" s="371">
        <v>44149</v>
      </c>
      <c r="I45" s="370">
        <v>18122</v>
      </c>
      <c r="J45" s="370">
        <v>11154</v>
      </c>
      <c r="K45" s="370">
        <v>6968</v>
      </c>
    </row>
    <row r="46" spans="1:11" s="62" customFormat="1" ht="15" customHeight="1">
      <c r="A46" s="93"/>
      <c r="B46" s="517" t="s">
        <v>1</v>
      </c>
      <c r="C46" s="518">
        <v>1181650</v>
      </c>
      <c r="D46" s="521">
        <v>646017</v>
      </c>
      <c r="E46" s="521">
        <v>535633</v>
      </c>
      <c r="F46" s="519">
        <v>3987424</v>
      </c>
      <c r="G46" s="519">
        <v>2253068</v>
      </c>
      <c r="H46" s="518">
        <v>1734356</v>
      </c>
      <c r="I46" s="519">
        <v>650879</v>
      </c>
      <c r="J46" s="519">
        <v>391593</v>
      </c>
      <c r="K46" s="519">
        <v>259286</v>
      </c>
    </row>
    <row r="47" spans="1:11" s="62" customFormat="1" ht="6" customHeight="1">
      <c r="A47" s="93"/>
      <c r="B47" s="368"/>
      <c r="C47" s="371"/>
      <c r="D47" s="382"/>
      <c r="E47" s="382"/>
      <c r="F47" s="370"/>
      <c r="G47" s="370"/>
      <c r="H47" s="371"/>
      <c r="I47" s="370"/>
      <c r="J47" s="370"/>
      <c r="K47" s="370"/>
    </row>
    <row r="48" spans="1:11" ht="15" customHeight="1">
      <c r="A48" s="522">
        <v>2011</v>
      </c>
      <c r="B48" s="523" t="s">
        <v>4</v>
      </c>
      <c r="C48" s="440">
        <v>1686854</v>
      </c>
      <c r="D48" s="525">
        <v>908130</v>
      </c>
      <c r="E48" s="525">
        <v>778724</v>
      </c>
      <c r="F48" s="524">
        <v>5746762</v>
      </c>
      <c r="G48" s="524">
        <v>3174106</v>
      </c>
      <c r="H48" s="440">
        <v>2572656</v>
      </c>
      <c r="I48" s="524">
        <v>865161</v>
      </c>
      <c r="J48" s="524">
        <v>515809</v>
      </c>
      <c r="K48" s="524">
        <v>349352</v>
      </c>
    </row>
    <row r="49" spans="1:11" ht="15" customHeight="1">
      <c r="A49" s="93"/>
      <c r="B49" s="517" t="s">
        <v>7</v>
      </c>
      <c r="C49" s="518">
        <v>426597</v>
      </c>
      <c r="D49" s="520">
        <v>220536</v>
      </c>
      <c r="E49" s="520">
        <v>206061</v>
      </c>
      <c r="F49" s="518">
        <v>1595391</v>
      </c>
      <c r="G49" s="518">
        <v>836857</v>
      </c>
      <c r="H49" s="518">
        <v>758534</v>
      </c>
      <c r="I49" s="518">
        <v>194666</v>
      </c>
      <c r="J49" s="518">
        <v>110716</v>
      </c>
      <c r="K49" s="518">
        <v>83950</v>
      </c>
    </row>
    <row r="50" spans="1:11" ht="15" customHeight="1">
      <c r="A50" s="93"/>
      <c r="B50" s="368" t="s">
        <v>9</v>
      </c>
      <c r="C50" s="371">
        <v>260650</v>
      </c>
      <c r="D50" s="382">
        <v>132248</v>
      </c>
      <c r="E50" s="382">
        <v>128402</v>
      </c>
      <c r="F50" s="370">
        <v>927086</v>
      </c>
      <c r="G50" s="370">
        <v>472766</v>
      </c>
      <c r="H50" s="371">
        <v>454320</v>
      </c>
      <c r="I50" s="370">
        <v>98383</v>
      </c>
      <c r="J50" s="370">
        <v>53909</v>
      </c>
      <c r="K50" s="370">
        <v>44474</v>
      </c>
    </row>
    <row r="51" spans="1:11" ht="15" customHeight="1">
      <c r="A51" s="93"/>
      <c r="B51" s="368" t="s">
        <v>8</v>
      </c>
      <c r="C51" s="371">
        <v>134738</v>
      </c>
      <c r="D51" s="382">
        <v>71058</v>
      </c>
      <c r="E51" s="382">
        <v>63680</v>
      </c>
      <c r="F51" s="370">
        <v>548202</v>
      </c>
      <c r="G51" s="370">
        <v>296073</v>
      </c>
      <c r="H51" s="371">
        <v>252129</v>
      </c>
      <c r="I51" s="370">
        <v>76980</v>
      </c>
      <c r="J51" s="370">
        <v>45013</v>
      </c>
      <c r="K51" s="370">
        <v>31967</v>
      </c>
    </row>
    <row r="52" spans="1:11" ht="15" customHeight="1">
      <c r="A52" s="93"/>
      <c r="B52" s="368" t="s">
        <v>10</v>
      </c>
      <c r="C52" s="371">
        <v>31209</v>
      </c>
      <c r="D52" s="382">
        <v>17230</v>
      </c>
      <c r="E52" s="382">
        <v>13979</v>
      </c>
      <c r="F52" s="370">
        <v>120103</v>
      </c>
      <c r="G52" s="370">
        <v>68018</v>
      </c>
      <c r="H52" s="371">
        <v>52085</v>
      </c>
      <c r="I52" s="370">
        <v>19303</v>
      </c>
      <c r="J52" s="370">
        <v>11794</v>
      </c>
      <c r="K52" s="370">
        <v>7509</v>
      </c>
    </row>
    <row r="53" spans="1:11" ht="15" customHeight="1">
      <c r="A53" s="93"/>
      <c r="B53" s="517" t="s">
        <v>1</v>
      </c>
      <c r="C53" s="518">
        <v>1260257</v>
      </c>
      <c r="D53" s="521">
        <v>687594</v>
      </c>
      <c r="E53" s="521">
        <v>572663</v>
      </c>
      <c r="F53" s="519">
        <v>4151371</v>
      </c>
      <c r="G53" s="519">
        <v>2337249</v>
      </c>
      <c r="H53" s="518">
        <v>1814122</v>
      </c>
      <c r="I53" s="519">
        <v>670495</v>
      </c>
      <c r="J53" s="519">
        <v>405093</v>
      </c>
      <c r="K53" s="519">
        <v>265402</v>
      </c>
    </row>
    <row r="54" spans="1:11" ht="6" customHeight="1">
      <c r="A54" s="93"/>
      <c r="B54" s="368"/>
      <c r="C54" s="371"/>
      <c r="D54" s="382"/>
      <c r="E54" s="382"/>
      <c r="F54" s="370"/>
      <c r="G54" s="370"/>
      <c r="H54" s="371"/>
      <c r="I54" s="370"/>
      <c r="J54" s="370"/>
      <c r="K54" s="370"/>
    </row>
    <row r="55" spans="1:17" ht="15" customHeight="1">
      <c r="A55" s="522">
        <v>2012</v>
      </c>
      <c r="B55" s="523" t="s">
        <v>4</v>
      </c>
      <c r="C55" s="524">
        <v>1970392</v>
      </c>
      <c r="D55" s="524">
        <v>1075490</v>
      </c>
      <c r="E55" s="524">
        <v>894902</v>
      </c>
      <c r="F55" s="524">
        <v>5923838</v>
      </c>
      <c r="G55" s="524">
        <v>3286415</v>
      </c>
      <c r="H55" s="524">
        <v>2637423</v>
      </c>
      <c r="I55" s="524">
        <v>876091</v>
      </c>
      <c r="J55" s="524">
        <v>522020</v>
      </c>
      <c r="K55" s="524">
        <v>354071</v>
      </c>
      <c r="O55" s="53"/>
      <c r="P55" s="54"/>
      <c r="Q55" s="55"/>
    </row>
    <row r="56" spans="1:11" ht="15" customHeight="1">
      <c r="A56" s="93"/>
      <c r="B56" s="517" t="s">
        <v>7</v>
      </c>
      <c r="C56" s="518">
        <v>462097</v>
      </c>
      <c r="D56" s="518">
        <v>241842</v>
      </c>
      <c r="E56" s="518">
        <v>220255</v>
      </c>
      <c r="F56" s="518">
        <v>1715752</v>
      </c>
      <c r="G56" s="518">
        <v>911157</v>
      </c>
      <c r="H56" s="518">
        <v>804595</v>
      </c>
      <c r="I56" s="518">
        <v>202394</v>
      </c>
      <c r="J56" s="518">
        <v>115842</v>
      </c>
      <c r="K56" s="518">
        <v>86552</v>
      </c>
    </row>
    <row r="57" spans="1:11" ht="15" customHeight="1">
      <c r="A57" s="93"/>
      <c r="B57" s="368" t="s">
        <v>9</v>
      </c>
      <c r="C57" s="370">
        <v>277501</v>
      </c>
      <c r="D57" s="382">
        <v>141871</v>
      </c>
      <c r="E57" s="382">
        <v>135630</v>
      </c>
      <c r="F57" s="370">
        <v>985202</v>
      </c>
      <c r="G57" s="370">
        <v>509844</v>
      </c>
      <c r="H57" s="371">
        <v>475358</v>
      </c>
      <c r="I57" s="370">
        <v>96270</v>
      </c>
      <c r="J57" s="370">
        <v>53002</v>
      </c>
      <c r="K57" s="370">
        <v>43268</v>
      </c>
    </row>
    <row r="58" spans="1:11" ht="15" customHeight="1">
      <c r="A58" s="93"/>
      <c r="B58" s="368" t="s">
        <v>8</v>
      </c>
      <c r="C58" s="370">
        <v>140175</v>
      </c>
      <c r="D58" s="382">
        <v>75052</v>
      </c>
      <c r="E58" s="382">
        <v>65123</v>
      </c>
      <c r="F58" s="370">
        <v>560505</v>
      </c>
      <c r="G58" s="370">
        <v>305760</v>
      </c>
      <c r="H58" s="371">
        <v>254745</v>
      </c>
      <c r="I58" s="370">
        <v>78489</v>
      </c>
      <c r="J58" s="370">
        <v>46094</v>
      </c>
      <c r="K58" s="370">
        <v>32395</v>
      </c>
    </row>
    <row r="59" spans="1:11" ht="15" customHeight="1">
      <c r="A59" s="93"/>
      <c r="B59" s="368" t="s">
        <v>10</v>
      </c>
      <c r="C59" s="370">
        <v>44421</v>
      </c>
      <c r="D59" s="382">
        <v>24919</v>
      </c>
      <c r="E59" s="382">
        <v>19502</v>
      </c>
      <c r="F59" s="370">
        <v>170045</v>
      </c>
      <c r="G59" s="370">
        <v>95553</v>
      </c>
      <c r="H59" s="371">
        <v>74492</v>
      </c>
      <c r="I59" s="370">
        <v>27635</v>
      </c>
      <c r="J59" s="370">
        <v>16746</v>
      </c>
      <c r="K59" s="370">
        <v>10889</v>
      </c>
    </row>
    <row r="60" spans="1:11" ht="15" customHeight="1">
      <c r="A60" s="93"/>
      <c r="B60" s="517" t="s">
        <v>1</v>
      </c>
      <c r="C60" s="519">
        <v>1508295</v>
      </c>
      <c r="D60" s="521">
        <v>833648</v>
      </c>
      <c r="E60" s="521">
        <v>674647</v>
      </c>
      <c r="F60" s="519">
        <v>4208086</v>
      </c>
      <c r="G60" s="519">
        <v>2375258</v>
      </c>
      <c r="H60" s="518">
        <v>1832828</v>
      </c>
      <c r="I60" s="519">
        <v>673697</v>
      </c>
      <c r="J60" s="519">
        <v>406178</v>
      </c>
      <c r="K60" s="519">
        <v>267519</v>
      </c>
    </row>
    <row r="61" spans="1:11" ht="6" customHeight="1">
      <c r="A61" s="93"/>
      <c r="B61" s="368"/>
      <c r="C61" s="370"/>
      <c r="D61" s="382"/>
      <c r="E61" s="382"/>
      <c r="F61" s="370"/>
      <c r="G61" s="370"/>
      <c r="H61" s="371"/>
      <c r="I61" s="370"/>
      <c r="J61" s="370"/>
      <c r="K61" s="370"/>
    </row>
    <row r="62" spans="1:11" ht="15" customHeight="1">
      <c r="A62" s="522">
        <v>2013</v>
      </c>
      <c r="B62" s="523" t="s">
        <v>4</v>
      </c>
      <c r="C62" s="526">
        <v>1951696</v>
      </c>
      <c r="D62" s="526">
        <v>1066815</v>
      </c>
      <c r="E62" s="526">
        <v>884881</v>
      </c>
      <c r="F62" s="526">
        <v>6152405</v>
      </c>
      <c r="G62" s="526">
        <v>3416238</v>
      </c>
      <c r="H62" s="526">
        <v>2736167</v>
      </c>
      <c r="I62" s="526">
        <v>829938</v>
      </c>
      <c r="J62" s="526">
        <v>491738</v>
      </c>
      <c r="K62" s="526">
        <v>338200</v>
      </c>
    </row>
    <row r="63" spans="1:11" ht="15" customHeight="1">
      <c r="A63" s="93"/>
      <c r="B63" s="517" t="s">
        <v>7</v>
      </c>
      <c r="C63" s="527">
        <v>457206</v>
      </c>
      <c r="D63" s="528">
        <v>234022</v>
      </c>
      <c r="E63" s="528">
        <v>223184</v>
      </c>
      <c r="F63" s="528">
        <v>1777974</v>
      </c>
      <c r="G63" s="528">
        <v>943572</v>
      </c>
      <c r="H63" s="528">
        <v>834402</v>
      </c>
      <c r="I63" s="528">
        <v>206261</v>
      </c>
      <c r="J63" s="528">
        <v>118490</v>
      </c>
      <c r="K63" s="528">
        <v>87771</v>
      </c>
    </row>
    <row r="64" spans="1:11" ht="15" customHeight="1">
      <c r="A64" s="93"/>
      <c r="B64" s="368" t="s">
        <v>9</v>
      </c>
      <c r="C64" s="383">
        <v>274455</v>
      </c>
      <c r="D64" s="383">
        <v>137164</v>
      </c>
      <c r="E64" s="383">
        <v>137291</v>
      </c>
      <c r="F64" s="383">
        <v>1045507</v>
      </c>
      <c r="G64" s="383">
        <v>543655</v>
      </c>
      <c r="H64" s="384">
        <v>501852</v>
      </c>
      <c r="I64" s="383">
        <v>107792</v>
      </c>
      <c r="J64" s="383">
        <v>61031</v>
      </c>
      <c r="K64" s="383">
        <v>46761</v>
      </c>
    </row>
    <row r="65" spans="1:11" ht="15" customHeight="1">
      <c r="A65" s="93"/>
      <c r="B65" s="368" t="s">
        <v>8</v>
      </c>
      <c r="C65" s="383">
        <v>135803</v>
      </c>
      <c r="D65" s="383">
        <v>70916</v>
      </c>
      <c r="E65" s="383">
        <v>64887</v>
      </c>
      <c r="F65" s="383">
        <v>557588</v>
      </c>
      <c r="G65" s="383">
        <v>302351</v>
      </c>
      <c r="H65" s="384">
        <v>255237</v>
      </c>
      <c r="I65" s="383">
        <v>70148</v>
      </c>
      <c r="J65" s="383">
        <v>40652</v>
      </c>
      <c r="K65" s="383">
        <v>29496</v>
      </c>
    </row>
    <row r="66" spans="1:11" ht="15" customHeight="1">
      <c r="A66" s="93"/>
      <c r="B66" s="368" t="s">
        <v>10</v>
      </c>
      <c r="C66" s="383">
        <v>46948</v>
      </c>
      <c r="D66" s="383">
        <v>25942</v>
      </c>
      <c r="E66" s="383">
        <v>21006</v>
      </c>
      <c r="F66" s="383">
        <v>174879</v>
      </c>
      <c r="G66" s="383">
        <v>97566</v>
      </c>
      <c r="H66" s="384">
        <v>77313</v>
      </c>
      <c r="I66" s="383">
        <v>28321</v>
      </c>
      <c r="J66" s="383">
        <v>16807</v>
      </c>
      <c r="K66" s="383">
        <v>11514</v>
      </c>
    </row>
    <row r="67" spans="1:11" ht="15" customHeight="1">
      <c r="A67" s="93"/>
      <c r="B67" s="517" t="s">
        <v>1</v>
      </c>
      <c r="C67" s="527">
        <v>1494490</v>
      </c>
      <c r="D67" s="521">
        <v>832793</v>
      </c>
      <c r="E67" s="521">
        <v>661697</v>
      </c>
      <c r="F67" s="527">
        <v>4374431</v>
      </c>
      <c r="G67" s="527">
        <v>2472666</v>
      </c>
      <c r="H67" s="528">
        <v>1901765</v>
      </c>
      <c r="I67" s="527">
        <v>623677</v>
      </c>
      <c r="J67" s="527">
        <v>373248</v>
      </c>
      <c r="K67" s="527">
        <v>250429</v>
      </c>
    </row>
    <row r="68" spans="1:11" ht="6" customHeight="1">
      <c r="A68" s="93"/>
      <c r="B68" s="368"/>
      <c r="C68" s="383"/>
      <c r="D68" s="382"/>
      <c r="E68" s="382"/>
      <c r="F68" s="383"/>
      <c r="G68" s="383"/>
      <c r="H68" s="384"/>
      <c r="I68" s="383"/>
      <c r="J68" s="383"/>
      <c r="K68" s="383"/>
    </row>
    <row r="69" spans="1:11" ht="15" customHeight="1">
      <c r="A69" s="522">
        <v>2014</v>
      </c>
      <c r="B69" s="523" t="s">
        <v>4</v>
      </c>
      <c r="C69" s="526">
        <f>C70+C74</f>
        <v>2110766</v>
      </c>
      <c r="D69" s="526">
        <f aca="true" t="shared" si="0" ref="D69:K69">D70+D74</f>
        <v>1151646</v>
      </c>
      <c r="E69" s="526">
        <f t="shared" si="0"/>
        <v>959120</v>
      </c>
      <c r="F69" s="526">
        <f t="shared" si="0"/>
        <v>6486171</v>
      </c>
      <c r="G69" s="526">
        <f t="shared" si="0"/>
        <v>3611675</v>
      </c>
      <c r="H69" s="526">
        <f t="shared" si="0"/>
        <v>2874496</v>
      </c>
      <c r="I69" s="526">
        <f t="shared" si="0"/>
        <v>837304</v>
      </c>
      <c r="J69" s="526">
        <f t="shared" si="0"/>
        <v>498040</v>
      </c>
      <c r="K69" s="526">
        <f t="shared" si="0"/>
        <v>339264</v>
      </c>
    </row>
    <row r="70" spans="1:11" ht="14.25">
      <c r="A70" s="93"/>
      <c r="B70" s="517" t="s">
        <v>7</v>
      </c>
      <c r="C70" s="527">
        <f>SUM(C71:C73)</f>
        <v>452416</v>
      </c>
      <c r="D70" s="527">
        <f aca="true" t="shared" si="1" ref="D70:K70">SUM(D71:D73)</f>
        <v>227267</v>
      </c>
      <c r="E70" s="527">
        <f t="shared" si="1"/>
        <v>225149</v>
      </c>
      <c r="F70" s="527">
        <f t="shared" si="1"/>
        <v>1821629</v>
      </c>
      <c r="G70" s="527">
        <f t="shared" si="1"/>
        <v>966126</v>
      </c>
      <c r="H70" s="527">
        <f t="shared" si="1"/>
        <v>855503</v>
      </c>
      <c r="I70" s="527">
        <f t="shared" si="1"/>
        <v>225714</v>
      </c>
      <c r="J70" s="527">
        <f t="shared" si="1"/>
        <v>132817</v>
      </c>
      <c r="K70" s="527">
        <f t="shared" si="1"/>
        <v>92897</v>
      </c>
    </row>
    <row r="71" spans="1:11" ht="14.25">
      <c r="A71" s="93"/>
      <c r="B71" s="368" t="s">
        <v>9</v>
      </c>
      <c r="C71" s="383">
        <f>D71+E71</f>
        <v>275318</v>
      </c>
      <c r="D71" s="383">
        <v>135062</v>
      </c>
      <c r="E71" s="383">
        <v>140256</v>
      </c>
      <c r="F71" s="383">
        <f>G71+H71</f>
        <v>1083586</v>
      </c>
      <c r="G71" s="383">
        <v>562864</v>
      </c>
      <c r="H71" s="384">
        <v>520722</v>
      </c>
      <c r="I71" s="383">
        <f>J71+K71</f>
        <v>119988</v>
      </c>
      <c r="J71" s="383">
        <v>69366</v>
      </c>
      <c r="K71" s="383">
        <v>50622</v>
      </c>
    </row>
    <row r="72" spans="1:11" ht="14.25">
      <c r="A72" s="93"/>
      <c r="B72" s="368" t="s">
        <v>8</v>
      </c>
      <c r="C72" s="383">
        <f>D72+E72</f>
        <v>130733</v>
      </c>
      <c r="D72" s="383">
        <v>66696</v>
      </c>
      <c r="E72" s="383">
        <v>64037</v>
      </c>
      <c r="F72" s="383">
        <f>G72+H72</f>
        <v>576668</v>
      </c>
      <c r="G72" s="383">
        <v>312693</v>
      </c>
      <c r="H72" s="384">
        <v>263975</v>
      </c>
      <c r="I72" s="383">
        <f>J72+K72</f>
        <v>82076</v>
      </c>
      <c r="J72" s="383">
        <v>49215</v>
      </c>
      <c r="K72" s="383">
        <v>32861</v>
      </c>
    </row>
    <row r="73" spans="1:11" ht="14.25">
      <c r="A73" s="93"/>
      <c r="B73" s="368" t="s">
        <v>10</v>
      </c>
      <c r="C73" s="383">
        <f>D73+E73</f>
        <v>46365</v>
      </c>
      <c r="D73" s="383">
        <v>25509</v>
      </c>
      <c r="E73" s="383">
        <v>20856</v>
      </c>
      <c r="F73" s="383">
        <f>G73+H73</f>
        <v>161375</v>
      </c>
      <c r="G73" s="383">
        <v>90569</v>
      </c>
      <c r="H73" s="384">
        <v>70806</v>
      </c>
      <c r="I73" s="383">
        <f>J73+K73</f>
        <v>23650</v>
      </c>
      <c r="J73" s="383">
        <v>14236</v>
      </c>
      <c r="K73" s="383">
        <v>9414</v>
      </c>
    </row>
    <row r="74" spans="1:11" ht="14.25">
      <c r="A74" s="93"/>
      <c r="B74" s="517" t="s">
        <v>1</v>
      </c>
      <c r="C74" s="527">
        <f>D74+E74</f>
        <v>1658350</v>
      </c>
      <c r="D74" s="521">
        <v>924379</v>
      </c>
      <c r="E74" s="521">
        <v>733971</v>
      </c>
      <c r="F74" s="527">
        <f>G74+H74</f>
        <v>4664542</v>
      </c>
      <c r="G74" s="527">
        <v>2645549</v>
      </c>
      <c r="H74" s="528">
        <v>2018993</v>
      </c>
      <c r="I74" s="527">
        <f>J74+K74</f>
        <v>611590</v>
      </c>
      <c r="J74" s="527">
        <v>365223</v>
      </c>
      <c r="K74" s="527">
        <v>246367</v>
      </c>
    </row>
    <row r="75" spans="1:11" ht="6" customHeight="1">
      <c r="A75" s="93"/>
      <c r="B75" s="368"/>
      <c r="C75" s="383"/>
      <c r="D75" s="382"/>
      <c r="E75" s="382"/>
      <c r="F75" s="383"/>
      <c r="G75" s="383"/>
      <c r="H75" s="384"/>
      <c r="I75" s="383"/>
      <c r="J75" s="383"/>
      <c r="K75" s="383"/>
    </row>
    <row r="76" spans="1:11" ht="14.25">
      <c r="A76" s="522">
        <v>2015</v>
      </c>
      <c r="B76" s="523" t="s">
        <v>4</v>
      </c>
      <c r="C76" s="526">
        <f>C77+C81</f>
        <v>1944178</v>
      </c>
      <c r="D76" s="526">
        <f aca="true" t="shared" si="2" ref="D76:K76">D77+D81</f>
        <v>1047661</v>
      </c>
      <c r="E76" s="526">
        <f t="shared" si="2"/>
        <v>896517</v>
      </c>
      <c r="F76" s="526">
        <f t="shared" si="2"/>
        <v>6633545</v>
      </c>
      <c r="G76" s="526">
        <f t="shared" si="2"/>
        <v>3687371</v>
      </c>
      <c r="H76" s="526">
        <f t="shared" si="2"/>
        <v>2946174</v>
      </c>
      <c r="I76" s="526">
        <f t="shared" si="2"/>
        <v>916363</v>
      </c>
      <c r="J76" s="526">
        <f t="shared" si="2"/>
        <v>548682</v>
      </c>
      <c r="K76" s="526">
        <f t="shared" si="2"/>
        <v>367681</v>
      </c>
    </row>
    <row r="77" spans="1:11" ht="14.25">
      <c r="A77" s="93"/>
      <c r="B77" s="517" t="s">
        <v>7</v>
      </c>
      <c r="C77" s="527">
        <f>SUM(C78:C80)</f>
        <v>451174</v>
      </c>
      <c r="D77" s="527">
        <f aca="true" t="shared" si="3" ref="D77:K77">SUM(D78:D80)</f>
        <v>220703</v>
      </c>
      <c r="E77" s="527">
        <f t="shared" si="3"/>
        <v>230471</v>
      </c>
      <c r="F77" s="527">
        <f t="shared" si="3"/>
        <v>1823752</v>
      </c>
      <c r="G77" s="527">
        <f t="shared" si="3"/>
        <v>955316</v>
      </c>
      <c r="H77" s="527">
        <f t="shared" si="3"/>
        <v>868436</v>
      </c>
      <c r="I77" s="527">
        <f t="shared" si="3"/>
        <v>224196</v>
      </c>
      <c r="J77" s="527">
        <f t="shared" si="3"/>
        <v>130237</v>
      </c>
      <c r="K77" s="527">
        <f t="shared" si="3"/>
        <v>93959</v>
      </c>
    </row>
    <row r="78" spans="1:11" ht="14.25">
      <c r="A78" s="93"/>
      <c r="B78" s="368" t="s">
        <v>9</v>
      </c>
      <c r="C78" s="383">
        <f>D78+E78</f>
        <v>284060</v>
      </c>
      <c r="D78" s="383">
        <v>135158</v>
      </c>
      <c r="E78" s="383">
        <v>148902</v>
      </c>
      <c r="F78" s="383">
        <f>G78+H78</f>
        <v>1133172</v>
      </c>
      <c r="G78" s="383">
        <v>580859</v>
      </c>
      <c r="H78" s="384">
        <v>552313</v>
      </c>
      <c r="I78" s="383">
        <f>J78+K78</f>
        <v>124601</v>
      </c>
      <c r="J78" s="383">
        <v>71593</v>
      </c>
      <c r="K78" s="383">
        <v>53008</v>
      </c>
    </row>
    <row r="79" spans="1:11" ht="14.25">
      <c r="A79" s="93"/>
      <c r="B79" s="368" t="s">
        <v>8</v>
      </c>
      <c r="C79" s="383">
        <f>D79+E79</f>
        <v>134554</v>
      </c>
      <c r="D79" s="383">
        <v>67964</v>
      </c>
      <c r="E79" s="383">
        <v>66590</v>
      </c>
      <c r="F79" s="383">
        <f>G79+H79</f>
        <v>574645</v>
      </c>
      <c r="G79" s="383">
        <v>309839</v>
      </c>
      <c r="H79" s="384">
        <v>264806</v>
      </c>
      <c r="I79" s="383">
        <f>J79+K79</f>
        <v>81222</v>
      </c>
      <c r="J79" s="383">
        <v>47698</v>
      </c>
      <c r="K79" s="383">
        <v>33524</v>
      </c>
    </row>
    <row r="80" spans="1:11" ht="14.25">
      <c r="A80" s="93"/>
      <c r="B80" s="368" t="s">
        <v>10</v>
      </c>
      <c r="C80" s="383">
        <f>D80+E80</f>
        <v>32560</v>
      </c>
      <c r="D80" s="383">
        <v>17581</v>
      </c>
      <c r="E80" s="383">
        <v>14979</v>
      </c>
      <c r="F80" s="383">
        <f>G80+H80</f>
        <v>115935</v>
      </c>
      <c r="G80" s="383">
        <v>64618</v>
      </c>
      <c r="H80" s="384">
        <v>51317</v>
      </c>
      <c r="I80" s="383">
        <f>J80+K80</f>
        <v>18373</v>
      </c>
      <c r="J80" s="383">
        <v>10946</v>
      </c>
      <c r="K80" s="383">
        <v>7427</v>
      </c>
    </row>
    <row r="81" spans="1:11" ht="14.25">
      <c r="A81" s="93"/>
      <c r="B81" s="517" t="s">
        <v>1</v>
      </c>
      <c r="C81" s="527">
        <f>D81+E81</f>
        <v>1493004</v>
      </c>
      <c r="D81" s="521">
        <v>826958</v>
      </c>
      <c r="E81" s="521">
        <v>666046</v>
      </c>
      <c r="F81" s="527">
        <f>G81+H81</f>
        <v>4809793</v>
      </c>
      <c r="G81" s="527">
        <v>2732055</v>
      </c>
      <c r="H81" s="528">
        <v>2077738</v>
      </c>
      <c r="I81" s="527">
        <f>J81+K81</f>
        <v>692167</v>
      </c>
      <c r="J81" s="527">
        <v>418445</v>
      </c>
      <c r="K81" s="527">
        <v>273722</v>
      </c>
    </row>
    <row r="82" spans="1:11" ht="6" customHeight="1">
      <c r="A82" s="167"/>
      <c r="B82" s="169"/>
      <c r="C82" s="167"/>
      <c r="D82" s="167"/>
      <c r="E82" s="167"/>
      <c r="F82" s="167"/>
      <c r="G82" s="173"/>
      <c r="H82" s="174"/>
      <c r="I82" s="174"/>
      <c r="J82" s="167"/>
      <c r="K82" s="167"/>
    </row>
    <row r="83" spans="1:9" ht="15">
      <c r="A83" s="58" t="s">
        <v>77</v>
      </c>
      <c r="G83" s="165"/>
      <c r="H83" s="164"/>
      <c r="I83" s="164"/>
    </row>
    <row r="84" spans="7:9" ht="15">
      <c r="G84" s="165"/>
      <c r="H84" s="164"/>
      <c r="I84" s="164"/>
    </row>
  </sheetData>
  <sheetProtection/>
  <mergeCells count="6">
    <mergeCell ref="B3:B4"/>
    <mergeCell ref="A3:A4"/>
    <mergeCell ref="A1:K1"/>
    <mergeCell ref="C3:E3"/>
    <mergeCell ref="F3:H3"/>
    <mergeCell ref="I3:K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66" r:id="rId2"/>
  <headerFooter>
    <oddHeader>&amp;C&amp;"-,Negrito"&amp;14&amp;K04-049PRINCIPAIS RESULTADOS - CENSO DA EDUCAÇÃO SUPERIOR</oddHeader>
    <oddFooter>&amp;C&amp;G&amp;RTabela 4.6</oddFooter>
  </headerFooter>
  <rowBreaks count="1" manualBreakCount="1">
    <brk id="33" max="255" man="1"/>
  </rowBreaks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P69"/>
  <sheetViews>
    <sheetView showGridLines="0" workbookViewId="0" topLeftCell="A1">
      <selection activeCell="A1" sqref="A1:K1"/>
    </sheetView>
  </sheetViews>
  <sheetFormatPr defaultColWidth="9.140625" defaultRowHeight="15"/>
  <cols>
    <col min="1" max="1" width="7.7109375" style="52" customWidth="1"/>
    <col min="2" max="2" width="18.00390625" style="91" customWidth="1"/>
    <col min="3" max="11" width="10.7109375" style="52" customWidth="1"/>
    <col min="12" max="16384" width="9.140625" style="52" customWidth="1"/>
  </cols>
  <sheetData>
    <row r="1" spans="1:11" ht="34.5" customHeight="1">
      <c r="A1" s="630" t="s">
        <v>256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</row>
    <row r="2" ht="6" customHeight="1">
      <c r="A2" s="56"/>
    </row>
    <row r="3" spans="1:11" s="62" customFormat="1" ht="19.5" customHeight="1">
      <c r="A3" s="653" t="s">
        <v>84</v>
      </c>
      <c r="B3" s="648" t="s">
        <v>55</v>
      </c>
      <c r="C3" s="656" t="s">
        <v>24</v>
      </c>
      <c r="D3" s="657"/>
      <c r="E3" s="659"/>
      <c r="F3" s="656" t="s">
        <v>17</v>
      </c>
      <c r="G3" s="657"/>
      <c r="H3" s="659"/>
      <c r="I3" s="656" t="s">
        <v>18</v>
      </c>
      <c r="J3" s="657"/>
      <c r="K3" s="657"/>
    </row>
    <row r="4" spans="1:11" s="62" customFormat="1" ht="19.5" customHeight="1">
      <c r="A4" s="655"/>
      <c r="B4" s="650"/>
      <c r="C4" s="64" t="s">
        <v>4</v>
      </c>
      <c r="D4" s="64" t="s">
        <v>19</v>
      </c>
      <c r="E4" s="64" t="s">
        <v>20</v>
      </c>
      <c r="F4" s="64" t="s">
        <v>4</v>
      </c>
      <c r="G4" s="64" t="s">
        <v>19</v>
      </c>
      <c r="H4" s="64" t="s">
        <v>20</v>
      </c>
      <c r="I4" s="64" t="s">
        <v>4</v>
      </c>
      <c r="J4" s="64" t="s">
        <v>19</v>
      </c>
      <c r="K4" s="89" t="s">
        <v>20</v>
      </c>
    </row>
    <row r="5" spans="1:11" s="62" customFormat="1" ht="6" customHeight="1">
      <c r="A5" s="36"/>
      <c r="B5" s="36"/>
      <c r="C5" s="92"/>
      <c r="D5" s="92"/>
      <c r="E5" s="92"/>
      <c r="F5" s="92"/>
      <c r="G5" s="92"/>
      <c r="H5" s="92"/>
      <c r="I5" s="92"/>
      <c r="J5" s="92"/>
      <c r="K5" s="92"/>
    </row>
    <row r="6" spans="1:11" s="62" customFormat="1" ht="15" customHeight="1">
      <c r="A6" s="474">
        <v>2005</v>
      </c>
      <c r="B6" s="478" t="s">
        <v>4</v>
      </c>
      <c r="C6" s="480">
        <v>1397281</v>
      </c>
      <c r="D6" s="481">
        <v>767883</v>
      </c>
      <c r="E6" s="481">
        <v>629398</v>
      </c>
      <c r="F6" s="481">
        <v>4453156</v>
      </c>
      <c r="G6" s="481">
        <v>2488927</v>
      </c>
      <c r="H6" s="481">
        <v>1964229</v>
      </c>
      <c r="I6" s="481">
        <v>717858</v>
      </c>
      <c r="J6" s="481">
        <v>446724</v>
      </c>
      <c r="K6" s="481">
        <v>271134</v>
      </c>
    </row>
    <row r="7" spans="1:11" s="62" customFormat="1" ht="15" customHeight="1">
      <c r="A7" s="93"/>
      <c r="B7" s="368" t="s">
        <v>119</v>
      </c>
      <c r="C7" s="371">
        <v>675581</v>
      </c>
      <c r="D7" s="370">
        <v>374183</v>
      </c>
      <c r="E7" s="370">
        <v>301398</v>
      </c>
      <c r="F7" s="370">
        <v>2469778</v>
      </c>
      <c r="G7" s="370">
        <v>1380183</v>
      </c>
      <c r="H7" s="370">
        <v>1089595</v>
      </c>
      <c r="I7" s="370">
        <v>408970</v>
      </c>
      <c r="J7" s="370">
        <v>256038</v>
      </c>
      <c r="K7" s="370">
        <v>152932</v>
      </c>
    </row>
    <row r="8" spans="1:11" s="62" customFormat="1" ht="15" customHeight="1">
      <c r="A8" s="93"/>
      <c r="B8" s="368" t="s">
        <v>120</v>
      </c>
      <c r="C8" s="371">
        <v>220911</v>
      </c>
      <c r="D8" s="370">
        <v>121588</v>
      </c>
      <c r="E8" s="370">
        <v>99323</v>
      </c>
      <c r="F8" s="370">
        <v>674927</v>
      </c>
      <c r="G8" s="370">
        <v>383934</v>
      </c>
      <c r="H8" s="370">
        <v>290993</v>
      </c>
      <c r="I8" s="370">
        <v>114422</v>
      </c>
      <c r="J8" s="370">
        <v>73092</v>
      </c>
      <c r="K8" s="370">
        <v>41330</v>
      </c>
    </row>
    <row r="9" spans="1:11" s="62" customFormat="1" ht="15" customHeight="1">
      <c r="A9" s="93"/>
      <c r="B9" s="368" t="s">
        <v>121</v>
      </c>
      <c r="C9" s="371">
        <v>491095</v>
      </c>
      <c r="D9" s="371">
        <v>268613</v>
      </c>
      <c r="E9" s="371">
        <v>222482</v>
      </c>
      <c r="F9" s="371">
        <v>1280199</v>
      </c>
      <c r="G9" s="371">
        <v>714655</v>
      </c>
      <c r="H9" s="371">
        <v>565544</v>
      </c>
      <c r="I9" s="371">
        <v>191810</v>
      </c>
      <c r="J9" s="371">
        <v>116558</v>
      </c>
      <c r="K9" s="371">
        <v>75252</v>
      </c>
    </row>
    <row r="10" spans="1:11" s="62" customFormat="1" ht="15" customHeight="1">
      <c r="A10" s="93"/>
      <c r="B10" s="368" t="s">
        <v>137</v>
      </c>
      <c r="C10" s="371">
        <v>9694</v>
      </c>
      <c r="D10" s="371">
        <v>3499</v>
      </c>
      <c r="E10" s="371">
        <v>6195</v>
      </c>
      <c r="F10" s="371">
        <v>28252</v>
      </c>
      <c r="G10" s="371">
        <v>10155</v>
      </c>
      <c r="H10" s="371">
        <v>18097</v>
      </c>
      <c r="I10" s="371">
        <v>2656</v>
      </c>
      <c r="J10" s="371">
        <v>1036</v>
      </c>
      <c r="K10" s="371">
        <v>1620</v>
      </c>
    </row>
    <row r="11" spans="1:11" s="62" customFormat="1" ht="6" customHeight="1">
      <c r="A11" s="93"/>
      <c r="B11" s="368"/>
      <c r="C11" s="371"/>
      <c r="D11" s="371"/>
      <c r="E11" s="371"/>
      <c r="F11" s="371"/>
      <c r="G11" s="371"/>
      <c r="H11" s="371"/>
      <c r="I11" s="371"/>
      <c r="J11" s="371"/>
      <c r="K11" s="371"/>
    </row>
    <row r="12" spans="1:11" s="62" customFormat="1" ht="15" customHeight="1">
      <c r="A12" s="474">
        <v>2006</v>
      </c>
      <c r="B12" s="478" t="s">
        <v>4</v>
      </c>
      <c r="C12" s="480">
        <v>1448509</v>
      </c>
      <c r="D12" s="481">
        <v>788228</v>
      </c>
      <c r="E12" s="481">
        <v>660281</v>
      </c>
      <c r="F12" s="481">
        <v>4676646</v>
      </c>
      <c r="G12" s="481">
        <v>2605611</v>
      </c>
      <c r="H12" s="481">
        <v>2071035</v>
      </c>
      <c r="I12" s="481">
        <v>736829</v>
      </c>
      <c r="J12" s="481">
        <v>446263</v>
      </c>
      <c r="K12" s="481">
        <v>290566</v>
      </c>
    </row>
    <row r="13" spans="1:11" s="62" customFormat="1" ht="15" customHeight="1">
      <c r="A13" s="93"/>
      <c r="B13" s="368" t="s">
        <v>119</v>
      </c>
      <c r="C13" s="371">
        <v>681645</v>
      </c>
      <c r="D13" s="370">
        <v>370768</v>
      </c>
      <c r="E13" s="370">
        <v>310877</v>
      </c>
      <c r="F13" s="370">
        <v>2510396</v>
      </c>
      <c r="G13" s="370">
        <v>1393666</v>
      </c>
      <c r="H13" s="370">
        <v>1116730</v>
      </c>
      <c r="I13" s="370">
        <v>396054</v>
      </c>
      <c r="J13" s="370">
        <v>241257</v>
      </c>
      <c r="K13" s="370">
        <v>154797</v>
      </c>
    </row>
    <row r="14" spans="1:11" s="62" customFormat="1" ht="15" customHeight="1">
      <c r="A14" s="93"/>
      <c r="B14" s="368" t="s">
        <v>120</v>
      </c>
      <c r="C14" s="371">
        <v>237413</v>
      </c>
      <c r="D14" s="370">
        <v>130628</v>
      </c>
      <c r="E14" s="370">
        <v>106785</v>
      </c>
      <c r="F14" s="370">
        <v>727909</v>
      </c>
      <c r="G14" s="370">
        <v>413459</v>
      </c>
      <c r="H14" s="370">
        <v>314450</v>
      </c>
      <c r="I14" s="370">
        <v>120278</v>
      </c>
      <c r="J14" s="370">
        <v>73221</v>
      </c>
      <c r="K14" s="370">
        <v>47057</v>
      </c>
    </row>
    <row r="15" spans="1:11" s="62" customFormat="1" ht="15" customHeight="1">
      <c r="A15" s="93"/>
      <c r="B15" s="368" t="s">
        <v>121</v>
      </c>
      <c r="C15" s="371">
        <v>519038</v>
      </c>
      <c r="D15" s="371">
        <v>282856</v>
      </c>
      <c r="E15" s="371">
        <v>236182</v>
      </c>
      <c r="F15" s="371">
        <v>1407562</v>
      </c>
      <c r="G15" s="371">
        <v>786795</v>
      </c>
      <c r="H15" s="371">
        <v>620767</v>
      </c>
      <c r="I15" s="371">
        <v>217252</v>
      </c>
      <c r="J15" s="371">
        <v>130390</v>
      </c>
      <c r="K15" s="371">
        <v>86862</v>
      </c>
    </row>
    <row r="16" spans="1:11" s="62" customFormat="1" ht="15" customHeight="1">
      <c r="A16" s="93"/>
      <c r="B16" s="368" t="s">
        <v>137</v>
      </c>
      <c r="C16" s="371">
        <v>10413</v>
      </c>
      <c r="D16" s="371">
        <v>3976</v>
      </c>
      <c r="E16" s="371">
        <v>6437</v>
      </c>
      <c r="F16" s="371">
        <v>30779</v>
      </c>
      <c r="G16" s="371">
        <v>11691</v>
      </c>
      <c r="H16" s="371">
        <v>19088</v>
      </c>
      <c r="I16" s="371">
        <v>3245</v>
      </c>
      <c r="J16" s="371">
        <v>1395</v>
      </c>
      <c r="K16" s="371">
        <v>1850</v>
      </c>
    </row>
    <row r="17" spans="1:11" s="62" customFormat="1" ht="6" customHeight="1">
      <c r="A17" s="93"/>
      <c r="B17" s="368"/>
      <c r="C17" s="371"/>
      <c r="D17" s="371"/>
      <c r="E17" s="371"/>
      <c r="F17" s="371"/>
      <c r="G17" s="371"/>
      <c r="H17" s="371"/>
      <c r="I17" s="371"/>
      <c r="J17" s="371"/>
      <c r="K17" s="371"/>
    </row>
    <row r="18" spans="1:11" s="62" customFormat="1" ht="15" customHeight="1">
      <c r="A18" s="474">
        <v>2007</v>
      </c>
      <c r="B18" s="478" t="s">
        <v>4</v>
      </c>
      <c r="C18" s="480">
        <v>1481955</v>
      </c>
      <c r="D18" s="481">
        <v>792016</v>
      </c>
      <c r="E18" s="481">
        <v>689939</v>
      </c>
      <c r="F18" s="481">
        <v>4880381</v>
      </c>
      <c r="G18" s="481">
        <v>2680978</v>
      </c>
      <c r="H18" s="481">
        <v>2199403</v>
      </c>
      <c r="I18" s="481">
        <v>756799</v>
      </c>
      <c r="J18" s="481">
        <v>452295</v>
      </c>
      <c r="K18" s="481">
        <v>304504</v>
      </c>
    </row>
    <row r="19" spans="1:11" s="62" customFormat="1" ht="15" customHeight="1">
      <c r="A19" s="93"/>
      <c r="B19" s="368" t="s">
        <v>119</v>
      </c>
      <c r="C19" s="371">
        <v>713595</v>
      </c>
      <c r="D19" s="370">
        <v>376074</v>
      </c>
      <c r="E19" s="370">
        <v>337521</v>
      </c>
      <c r="F19" s="370">
        <v>2644187</v>
      </c>
      <c r="G19" s="370">
        <v>1442498</v>
      </c>
      <c r="H19" s="370">
        <v>1201689</v>
      </c>
      <c r="I19" s="370">
        <v>416268</v>
      </c>
      <c r="J19" s="370">
        <v>250211</v>
      </c>
      <c r="K19" s="370">
        <v>166057</v>
      </c>
    </row>
    <row r="20" spans="1:11" s="62" customFormat="1" ht="15" customHeight="1">
      <c r="A20" s="93"/>
      <c r="B20" s="368" t="s">
        <v>120</v>
      </c>
      <c r="C20" s="371">
        <v>212647</v>
      </c>
      <c r="D20" s="370">
        <v>116051</v>
      </c>
      <c r="E20" s="370">
        <v>96596</v>
      </c>
      <c r="F20" s="370">
        <v>680938</v>
      </c>
      <c r="G20" s="370">
        <v>381361</v>
      </c>
      <c r="H20" s="370">
        <v>299577</v>
      </c>
      <c r="I20" s="370">
        <v>112654</v>
      </c>
      <c r="J20" s="370">
        <v>67551</v>
      </c>
      <c r="K20" s="370">
        <v>45103</v>
      </c>
    </row>
    <row r="21" spans="1:11" s="62" customFormat="1" ht="15" customHeight="1">
      <c r="A21" s="93"/>
      <c r="B21" s="368" t="s">
        <v>121</v>
      </c>
      <c r="C21" s="371">
        <v>542242</v>
      </c>
      <c r="D21" s="371">
        <v>294744</v>
      </c>
      <c r="E21" s="371">
        <v>247498</v>
      </c>
      <c r="F21" s="371">
        <v>1521119</v>
      </c>
      <c r="G21" s="371">
        <v>844150</v>
      </c>
      <c r="H21" s="371">
        <v>676969</v>
      </c>
      <c r="I21" s="371">
        <v>223573</v>
      </c>
      <c r="J21" s="371">
        <v>132767</v>
      </c>
      <c r="K21" s="371">
        <v>90806</v>
      </c>
    </row>
    <row r="22" spans="1:11" s="62" customFormat="1" ht="15" customHeight="1">
      <c r="A22" s="93"/>
      <c r="B22" s="368" t="s">
        <v>137</v>
      </c>
      <c r="C22" s="371">
        <v>13471</v>
      </c>
      <c r="D22" s="371">
        <v>5147</v>
      </c>
      <c r="E22" s="371">
        <v>8324</v>
      </c>
      <c r="F22" s="371">
        <v>34137</v>
      </c>
      <c r="G22" s="371">
        <v>12969</v>
      </c>
      <c r="H22" s="371">
        <v>21168</v>
      </c>
      <c r="I22" s="371">
        <v>4304</v>
      </c>
      <c r="J22" s="371">
        <v>1766</v>
      </c>
      <c r="K22" s="371">
        <v>2538</v>
      </c>
    </row>
    <row r="23" spans="1:11" s="62" customFormat="1" ht="6" customHeight="1">
      <c r="A23" s="93"/>
      <c r="B23" s="368"/>
      <c r="C23" s="371"/>
      <c r="D23" s="371"/>
      <c r="E23" s="371"/>
      <c r="F23" s="371"/>
      <c r="G23" s="371"/>
      <c r="H23" s="371"/>
      <c r="I23" s="371"/>
      <c r="J23" s="371"/>
      <c r="K23" s="371"/>
    </row>
    <row r="24" spans="1:11" s="62" customFormat="1" ht="15" customHeight="1">
      <c r="A24" s="474">
        <v>2008</v>
      </c>
      <c r="B24" s="478" t="s">
        <v>4</v>
      </c>
      <c r="C24" s="480">
        <v>1505819</v>
      </c>
      <c r="D24" s="481">
        <v>808269</v>
      </c>
      <c r="E24" s="481">
        <v>697550</v>
      </c>
      <c r="F24" s="481">
        <v>5080056</v>
      </c>
      <c r="G24" s="481">
        <v>2772828</v>
      </c>
      <c r="H24" s="481">
        <v>2307228</v>
      </c>
      <c r="I24" s="481">
        <v>800318</v>
      </c>
      <c r="J24" s="481">
        <v>478668</v>
      </c>
      <c r="K24" s="481">
        <v>321650</v>
      </c>
    </row>
    <row r="25" spans="1:11" s="62" customFormat="1" ht="15" customHeight="1">
      <c r="A25" s="93"/>
      <c r="B25" s="368" t="s">
        <v>119</v>
      </c>
      <c r="C25" s="371">
        <v>711432</v>
      </c>
      <c r="D25" s="370">
        <v>377317</v>
      </c>
      <c r="E25" s="370">
        <v>334115</v>
      </c>
      <c r="F25" s="370">
        <v>2685628</v>
      </c>
      <c r="G25" s="370">
        <v>1452127</v>
      </c>
      <c r="H25" s="370">
        <v>1233501</v>
      </c>
      <c r="I25" s="370">
        <v>430654</v>
      </c>
      <c r="J25" s="370">
        <v>257850</v>
      </c>
      <c r="K25" s="370">
        <v>172804</v>
      </c>
    </row>
    <row r="26" spans="1:11" s="62" customFormat="1" ht="15" customHeight="1">
      <c r="A26" s="93"/>
      <c r="B26" s="368" t="s">
        <v>120</v>
      </c>
      <c r="C26" s="371">
        <v>216252</v>
      </c>
      <c r="D26" s="370">
        <v>116280</v>
      </c>
      <c r="E26" s="370">
        <v>99972</v>
      </c>
      <c r="F26" s="370">
        <v>720605</v>
      </c>
      <c r="G26" s="370">
        <v>399090</v>
      </c>
      <c r="H26" s="370">
        <v>321515</v>
      </c>
      <c r="I26" s="370">
        <v>122653</v>
      </c>
      <c r="J26" s="370">
        <v>74448</v>
      </c>
      <c r="K26" s="370">
        <v>48205</v>
      </c>
    </row>
    <row r="27" spans="1:11" s="62" customFormat="1" ht="15" customHeight="1">
      <c r="A27" s="93"/>
      <c r="B27" s="368" t="s">
        <v>121</v>
      </c>
      <c r="C27" s="371">
        <v>561460</v>
      </c>
      <c r="D27" s="370">
        <v>308016</v>
      </c>
      <c r="E27" s="370">
        <v>253444</v>
      </c>
      <c r="F27" s="370">
        <v>1632888</v>
      </c>
      <c r="G27" s="370">
        <v>905863</v>
      </c>
      <c r="H27" s="370">
        <v>727025</v>
      </c>
      <c r="I27" s="370">
        <v>242969</v>
      </c>
      <c r="J27" s="370">
        <v>144541</v>
      </c>
      <c r="K27" s="370">
        <v>98428</v>
      </c>
    </row>
    <row r="28" spans="1:15" s="62" customFormat="1" ht="15" customHeight="1">
      <c r="A28" s="93"/>
      <c r="B28" s="368" t="s">
        <v>137</v>
      </c>
      <c r="C28" s="371">
        <v>16675</v>
      </c>
      <c r="D28" s="370">
        <v>6656</v>
      </c>
      <c r="E28" s="370">
        <v>10019</v>
      </c>
      <c r="F28" s="370">
        <v>40935</v>
      </c>
      <c r="G28" s="370">
        <v>15748</v>
      </c>
      <c r="H28" s="370">
        <v>25187</v>
      </c>
      <c r="I28" s="370">
        <v>4042</v>
      </c>
      <c r="J28" s="370">
        <v>1829</v>
      </c>
      <c r="K28" s="370">
        <v>2213</v>
      </c>
      <c r="N28" s="96"/>
      <c r="O28" s="96"/>
    </row>
    <row r="29" spans="1:15" s="62" customFormat="1" ht="6" customHeight="1">
      <c r="A29" s="93"/>
      <c r="B29" s="368"/>
      <c r="C29" s="371"/>
      <c r="D29" s="370"/>
      <c r="E29" s="370"/>
      <c r="F29" s="370"/>
      <c r="G29" s="370"/>
      <c r="H29" s="370"/>
      <c r="I29" s="370"/>
      <c r="J29" s="370"/>
      <c r="K29" s="370"/>
      <c r="N29" s="96"/>
      <c r="O29" s="96"/>
    </row>
    <row r="30" spans="1:15" s="62" customFormat="1" ht="15" customHeight="1">
      <c r="A30" s="474">
        <v>2009</v>
      </c>
      <c r="B30" s="478" t="s">
        <v>4</v>
      </c>
      <c r="C30" s="481">
        <v>1511388</v>
      </c>
      <c r="D30" s="481">
        <v>813478</v>
      </c>
      <c r="E30" s="481">
        <v>697910</v>
      </c>
      <c r="F30" s="481">
        <v>5115896</v>
      </c>
      <c r="G30" s="481">
        <v>2820287</v>
      </c>
      <c r="H30" s="481">
        <v>2295609</v>
      </c>
      <c r="I30" s="481">
        <v>826928</v>
      </c>
      <c r="J30" s="481">
        <v>485961</v>
      </c>
      <c r="K30" s="481">
        <v>340967</v>
      </c>
      <c r="N30" s="97"/>
      <c r="O30" s="97"/>
    </row>
    <row r="31" spans="1:15" s="62" customFormat="1" ht="15" customHeight="1">
      <c r="A31" s="93"/>
      <c r="B31" s="368" t="s">
        <v>119</v>
      </c>
      <c r="C31" s="370">
        <v>766130</v>
      </c>
      <c r="D31" s="370">
        <v>402373</v>
      </c>
      <c r="E31" s="370">
        <v>363757</v>
      </c>
      <c r="F31" s="370">
        <v>2715720</v>
      </c>
      <c r="G31" s="370">
        <v>1465110</v>
      </c>
      <c r="H31" s="370">
        <v>1250610</v>
      </c>
      <c r="I31" s="370">
        <v>427044</v>
      </c>
      <c r="J31" s="370">
        <v>248348</v>
      </c>
      <c r="K31" s="370">
        <v>178696</v>
      </c>
      <c r="N31" s="96"/>
      <c r="O31" s="96"/>
    </row>
    <row r="32" spans="1:15" s="62" customFormat="1" ht="15" customHeight="1">
      <c r="A32" s="93"/>
      <c r="B32" s="368" t="s">
        <v>120</v>
      </c>
      <c r="C32" s="370">
        <v>208643</v>
      </c>
      <c r="D32" s="370">
        <v>113733</v>
      </c>
      <c r="E32" s="370">
        <v>94910</v>
      </c>
      <c r="F32" s="370">
        <v>711328</v>
      </c>
      <c r="G32" s="370">
        <v>402043</v>
      </c>
      <c r="H32" s="370">
        <v>309285</v>
      </c>
      <c r="I32" s="370">
        <v>138242</v>
      </c>
      <c r="J32" s="370">
        <v>82411</v>
      </c>
      <c r="K32" s="370">
        <v>55831</v>
      </c>
      <c r="N32" s="96"/>
      <c r="O32" s="96"/>
    </row>
    <row r="33" spans="1:15" s="62" customFormat="1" ht="15" customHeight="1">
      <c r="A33" s="93"/>
      <c r="B33" s="368" t="s">
        <v>121</v>
      </c>
      <c r="C33" s="370">
        <v>513381</v>
      </c>
      <c r="D33" s="370">
        <v>287477</v>
      </c>
      <c r="E33" s="370">
        <v>225904</v>
      </c>
      <c r="F33" s="370">
        <v>1634115</v>
      </c>
      <c r="G33" s="370">
        <v>931428</v>
      </c>
      <c r="H33" s="370">
        <v>702687</v>
      </c>
      <c r="I33" s="370">
        <v>256677</v>
      </c>
      <c r="J33" s="370">
        <v>152922</v>
      </c>
      <c r="K33" s="370">
        <v>103755</v>
      </c>
      <c r="N33" s="96"/>
      <c r="O33" s="96"/>
    </row>
    <row r="34" spans="1:15" s="62" customFormat="1" ht="15" customHeight="1">
      <c r="A34" s="93"/>
      <c r="B34" s="368" t="s">
        <v>137</v>
      </c>
      <c r="C34" s="370">
        <v>23234</v>
      </c>
      <c r="D34" s="370">
        <v>9895</v>
      </c>
      <c r="E34" s="370">
        <v>13339</v>
      </c>
      <c r="F34" s="370">
        <v>54733</v>
      </c>
      <c r="G34" s="370">
        <v>21706</v>
      </c>
      <c r="H34" s="370">
        <v>33027</v>
      </c>
      <c r="I34" s="370">
        <v>4965</v>
      </c>
      <c r="J34" s="370">
        <v>2280</v>
      </c>
      <c r="K34" s="370">
        <v>2685</v>
      </c>
      <c r="N34" s="96"/>
      <c r="O34" s="96"/>
    </row>
    <row r="35" spans="1:15" s="62" customFormat="1" ht="6" customHeight="1">
      <c r="A35" s="93"/>
      <c r="B35" s="368"/>
      <c r="C35" s="370"/>
      <c r="D35" s="370"/>
      <c r="E35" s="370"/>
      <c r="F35" s="370"/>
      <c r="G35" s="370"/>
      <c r="H35" s="370"/>
      <c r="I35" s="370"/>
      <c r="J35" s="370"/>
      <c r="K35" s="370"/>
      <c r="N35" s="96"/>
      <c r="O35" s="96"/>
    </row>
    <row r="36" spans="1:15" s="62" customFormat="1" ht="15" customHeight="1">
      <c r="A36" s="474">
        <v>2010</v>
      </c>
      <c r="B36" s="478" t="s">
        <v>4</v>
      </c>
      <c r="C36" s="481">
        <v>1590212</v>
      </c>
      <c r="D36" s="481">
        <v>858950</v>
      </c>
      <c r="E36" s="481">
        <v>731262</v>
      </c>
      <c r="F36" s="481">
        <v>5449120</v>
      </c>
      <c r="G36" s="481">
        <v>3016304</v>
      </c>
      <c r="H36" s="481">
        <v>2432816</v>
      </c>
      <c r="I36" s="481">
        <v>829286</v>
      </c>
      <c r="J36" s="481">
        <v>492201</v>
      </c>
      <c r="K36" s="481">
        <v>337085</v>
      </c>
      <c r="N36" s="96"/>
      <c r="O36" s="96"/>
    </row>
    <row r="37" spans="1:15" s="62" customFormat="1" ht="15" customHeight="1">
      <c r="A37" s="93"/>
      <c r="B37" s="368" t="s">
        <v>119</v>
      </c>
      <c r="C37" s="370">
        <v>796864</v>
      </c>
      <c r="D37" s="370">
        <v>425763</v>
      </c>
      <c r="E37" s="370">
        <v>371101</v>
      </c>
      <c r="F37" s="370">
        <v>2809974</v>
      </c>
      <c r="G37" s="370">
        <v>1525739</v>
      </c>
      <c r="H37" s="370">
        <v>1284235</v>
      </c>
      <c r="I37" s="370">
        <v>412510</v>
      </c>
      <c r="J37" s="370">
        <v>240599</v>
      </c>
      <c r="K37" s="370">
        <v>171911</v>
      </c>
      <c r="N37" s="96"/>
      <c r="O37" s="96"/>
    </row>
    <row r="38" spans="1:15" s="62" customFormat="1" ht="15" customHeight="1">
      <c r="A38" s="93"/>
      <c r="B38" s="368" t="s">
        <v>120</v>
      </c>
      <c r="C38" s="370">
        <v>214404</v>
      </c>
      <c r="D38" s="370">
        <v>117519</v>
      </c>
      <c r="E38" s="370">
        <v>96885</v>
      </c>
      <c r="F38" s="370">
        <v>741631</v>
      </c>
      <c r="G38" s="370">
        <v>417658</v>
      </c>
      <c r="H38" s="370">
        <v>323973</v>
      </c>
      <c r="I38" s="370">
        <v>135523</v>
      </c>
      <c r="J38" s="370">
        <v>81580</v>
      </c>
      <c r="K38" s="370">
        <v>53943</v>
      </c>
      <c r="N38" s="96"/>
      <c r="O38" s="96"/>
    </row>
    <row r="39" spans="1:15" s="62" customFormat="1" ht="15" customHeight="1">
      <c r="A39" s="93"/>
      <c r="B39" s="368" t="s">
        <v>121</v>
      </c>
      <c r="C39" s="370">
        <v>550389</v>
      </c>
      <c r="D39" s="370">
        <v>303728</v>
      </c>
      <c r="E39" s="370">
        <v>246661</v>
      </c>
      <c r="F39" s="370">
        <v>1828943</v>
      </c>
      <c r="G39" s="370">
        <v>1044824</v>
      </c>
      <c r="H39" s="370">
        <v>784119</v>
      </c>
      <c r="I39" s="370">
        <v>276167</v>
      </c>
      <c r="J39" s="370">
        <v>167604</v>
      </c>
      <c r="K39" s="370">
        <v>108563</v>
      </c>
      <c r="N39" s="96"/>
      <c r="O39" s="96"/>
    </row>
    <row r="40" spans="1:15" s="62" customFormat="1" ht="15" customHeight="1">
      <c r="A40" s="93"/>
      <c r="B40" s="368" t="s">
        <v>137</v>
      </c>
      <c r="C40" s="370">
        <v>28555</v>
      </c>
      <c r="D40" s="370">
        <v>11940</v>
      </c>
      <c r="E40" s="370">
        <v>16615</v>
      </c>
      <c r="F40" s="370">
        <v>68572</v>
      </c>
      <c r="G40" s="370">
        <v>28083</v>
      </c>
      <c r="H40" s="370">
        <v>40489</v>
      </c>
      <c r="I40" s="370">
        <v>5086</v>
      </c>
      <c r="J40" s="370">
        <v>2418</v>
      </c>
      <c r="K40" s="370">
        <v>2668</v>
      </c>
      <c r="N40" s="96"/>
      <c r="O40" s="96"/>
    </row>
    <row r="41" spans="1:15" s="62" customFormat="1" ht="6" customHeight="1">
      <c r="A41" s="93"/>
      <c r="B41" s="368"/>
      <c r="C41" s="370"/>
      <c r="D41" s="370"/>
      <c r="E41" s="370"/>
      <c r="F41" s="370"/>
      <c r="G41" s="370"/>
      <c r="H41" s="370"/>
      <c r="I41" s="370"/>
      <c r="J41" s="370"/>
      <c r="K41" s="370"/>
      <c r="N41" s="96"/>
      <c r="O41" s="96"/>
    </row>
    <row r="42" spans="1:11" ht="15" customHeight="1">
      <c r="A42" s="474">
        <v>2011</v>
      </c>
      <c r="B42" s="478" t="s">
        <v>4</v>
      </c>
      <c r="C42" s="481">
        <v>1686854</v>
      </c>
      <c r="D42" s="481">
        <v>908130</v>
      </c>
      <c r="E42" s="481">
        <v>778724</v>
      </c>
      <c r="F42" s="481">
        <v>5746762</v>
      </c>
      <c r="G42" s="481">
        <v>3174106</v>
      </c>
      <c r="H42" s="481">
        <v>2572656</v>
      </c>
      <c r="I42" s="481">
        <v>865161</v>
      </c>
      <c r="J42" s="481">
        <v>515809</v>
      </c>
      <c r="K42" s="481">
        <v>349352</v>
      </c>
    </row>
    <row r="43" spans="1:11" ht="15" customHeight="1">
      <c r="A43" s="71"/>
      <c r="B43" s="368" t="s">
        <v>119</v>
      </c>
      <c r="C43" s="370">
        <v>824703</v>
      </c>
      <c r="D43" s="370">
        <v>438976</v>
      </c>
      <c r="E43" s="370">
        <v>385727</v>
      </c>
      <c r="F43" s="370">
        <v>2933555</v>
      </c>
      <c r="G43" s="370">
        <v>1592291</v>
      </c>
      <c r="H43" s="370">
        <v>1341264</v>
      </c>
      <c r="I43" s="370">
        <v>427761</v>
      </c>
      <c r="J43" s="370">
        <v>252074</v>
      </c>
      <c r="K43" s="370">
        <v>175687</v>
      </c>
    </row>
    <row r="44" spans="1:11" ht="15" customHeight="1">
      <c r="A44" s="71"/>
      <c r="B44" s="368" t="s">
        <v>120</v>
      </c>
      <c r="C44" s="370">
        <v>250755</v>
      </c>
      <c r="D44" s="370">
        <v>136852</v>
      </c>
      <c r="E44" s="370">
        <v>113903</v>
      </c>
      <c r="F44" s="370">
        <v>774862</v>
      </c>
      <c r="G44" s="370">
        <v>435018</v>
      </c>
      <c r="H44" s="370">
        <v>339844</v>
      </c>
      <c r="I44" s="370">
        <v>132086</v>
      </c>
      <c r="J44" s="370">
        <v>79428</v>
      </c>
      <c r="K44" s="370">
        <v>52658</v>
      </c>
    </row>
    <row r="45" spans="1:16" ht="15" customHeight="1">
      <c r="A45" s="71"/>
      <c r="B45" s="368" t="s">
        <v>121</v>
      </c>
      <c r="C45" s="370">
        <v>576084</v>
      </c>
      <c r="D45" s="370">
        <v>316979</v>
      </c>
      <c r="E45" s="370">
        <v>259105</v>
      </c>
      <c r="F45" s="370">
        <v>1955328</v>
      </c>
      <c r="G45" s="370">
        <v>1111496</v>
      </c>
      <c r="H45" s="370">
        <v>843832</v>
      </c>
      <c r="I45" s="370">
        <v>299602</v>
      </c>
      <c r="J45" s="370">
        <v>181717</v>
      </c>
      <c r="K45" s="370">
        <v>117885</v>
      </c>
      <c r="O45" s="95"/>
      <c r="P45" s="98"/>
    </row>
    <row r="46" spans="1:11" ht="15" customHeight="1">
      <c r="A46" s="71"/>
      <c r="B46" s="368" t="s">
        <v>137</v>
      </c>
      <c r="C46" s="370">
        <v>35312</v>
      </c>
      <c r="D46" s="370">
        <v>15323</v>
      </c>
      <c r="E46" s="370">
        <v>19989</v>
      </c>
      <c r="F46" s="370">
        <v>83017</v>
      </c>
      <c r="G46" s="370">
        <v>35301</v>
      </c>
      <c r="H46" s="370">
        <v>47716</v>
      </c>
      <c r="I46" s="370">
        <v>5712</v>
      </c>
      <c r="J46" s="370">
        <v>2590</v>
      </c>
      <c r="K46" s="370">
        <v>3122</v>
      </c>
    </row>
    <row r="47" spans="1:11" ht="15" customHeight="1">
      <c r="A47" s="474">
        <v>2012</v>
      </c>
      <c r="B47" s="478" t="s">
        <v>4</v>
      </c>
      <c r="C47" s="481">
        <v>1970392</v>
      </c>
      <c r="D47" s="481">
        <v>1075490</v>
      </c>
      <c r="E47" s="481">
        <v>894902</v>
      </c>
      <c r="F47" s="481">
        <v>5923838</v>
      </c>
      <c r="G47" s="481">
        <v>3286415</v>
      </c>
      <c r="H47" s="481">
        <v>2637423</v>
      </c>
      <c r="I47" s="481">
        <v>876091</v>
      </c>
      <c r="J47" s="481">
        <v>522020</v>
      </c>
      <c r="K47" s="481">
        <v>354071</v>
      </c>
    </row>
    <row r="48" spans="1:11" ht="15" customHeight="1">
      <c r="A48" s="71"/>
      <c r="B48" s="368" t="s">
        <v>119</v>
      </c>
      <c r="C48" s="370">
        <v>909216</v>
      </c>
      <c r="D48" s="370">
        <v>490654</v>
      </c>
      <c r="E48" s="370">
        <v>418562</v>
      </c>
      <c r="F48" s="370">
        <v>3009846</v>
      </c>
      <c r="G48" s="370">
        <v>1642900</v>
      </c>
      <c r="H48" s="370">
        <v>1366946</v>
      </c>
      <c r="I48" s="370">
        <v>423196</v>
      </c>
      <c r="J48" s="370">
        <v>249001</v>
      </c>
      <c r="K48" s="370">
        <v>174195</v>
      </c>
    </row>
    <row r="49" spans="1:11" ht="15" customHeight="1">
      <c r="A49" s="71"/>
      <c r="B49" s="368" t="s">
        <v>120</v>
      </c>
      <c r="C49" s="370">
        <v>311957</v>
      </c>
      <c r="D49" s="370">
        <v>170971</v>
      </c>
      <c r="E49" s="370">
        <v>140986</v>
      </c>
      <c r="F49" s="370">
        <v>829790</v>
      </c>
      <c r="G49" s="370">
        <v>467292</v>
      </c>
      <c r="H49" s="370">
        <v>362498</v>
      </c>
      <c r="I49" s="370">
        <v>138108</v>
      </c>
      <c r="J49" s="370">
        <v>82958</v>
      </c>
      <c r="K49" s="370">
        <v>55150</v>
      </c>
    </row>
    <row r="50" spans="1:11" ht="15" customHeight="1">
      <c r="A50" s="71"/>
      <c r="B50" s="368" t="s">
        <v>121</v>
      </c>
      <c r="C50" s="370">
        <v>710707</v>
      </c>
      <c r="D50" s="370">
        <v>397030</v>
      </c>
      <c r="E50" s="370">
        <v>313677</v>
      </c>
      <c r="F50" s="370">
        <v>1986263</v>
      </c>
      <c r="G50" s="370">
        <v>1132398</v>
      </c>
      <c r="H50" s="370">
        <v>853865</v>
      </c>
      <c r="I50" s="370">
        <v>308459</v>
      </c>
      <c r="J50" s="370">
        <v>186876</v>
      </c>
      <c r="K50" s="370">
        <v>121583</v>
      </c>
    </row>
    <row r="51" spans="1:11" ht="15" customHeight="1">
      <c r="A51" s="71"/>
      <c r="B51" s="368" t="s">
        <v>137</v>
      </c>
      <c r="C51" s="370">
        <v>38512</v>
      </c>
      <c r="D51" s="370">
        <v>16835</v>
      </c>
      <c r="E51" s="370">
        <v>21677</v>
      </c>
      <c r="F51" s="370">
        <v>97939</v>
      </c>
      <c r="G51" s="370">
        <v>43825</v>
      </c>
      <c r="H51" s="370">
        <v>54114</v>
      </c>
      <c r="I51" s="370">
        <v>6328</v>
      </c>
      <c r="J51" s="370">
        <v>3185</v>
      </c>
      <c r="K51" s="370">
        <v>3143</v>
      </c>
    </row>
    <row r="52" spans="1:11" ht="15" customHeight="1">
      <c r="A52" s="474">
        <v>2013</v>
      </c>
      <c r="B52" s="478" t="s">
        <v>4</v>
      </c>
      <c r="C52" s="511">
        <v>1951696</v>
      </c>
      <c r="D52" s="511">
        <v>1066815</v>
      </c>
      <c r="E52" s="511">
        <v>884881</v>
      </c>
      <c r="F52" s="511">
        <v>6152405</v>
      </c>
      <c r="G52" s="511">
        <v>3416238</v>
      </c>
      <c r="H52" s="511">
        <v>2736167</v>
      </c>
      <c r="I52" s="511">
        <v>829938</v>
      </c>
      <c r="J52" s="511">
        <v>491738</v>
      </c>
      <c r="K52" s="511">
        <v>338200</v>
      </c>
    </row>
    <row r="53" spans="1:11" ht="15" customHeight="1">
      <c r="A53" s="71"/>
      <c r="B53" s="368" t="s">
        <v>119</v>
      </c>
      <c r="C53" s="383">
        <v>874093</v>
      </c>
      <c r="D53" s="383">
        <v>470036</v>
      </c>
      <c r="E53" s="383">
        <v>404057</v>
      </c>
      <c r="F53" s="383">
        <v>3082155</v>
      </c>
      <c r="G53" s="383">
        <v>1684405</v>
      </c>
      <c r="H53" s="383">
        <v>1397750</v>
      </c>
      <c r="I53" s="383">
        <v>404804</v>
      </c>
      <c r="J53" s="383">
        <v>236964</v>
      </c>
      <c r="K53" s="383">
        <v>167840</v>
      </c>
    </row>
    <row r="54" spans="1:11" ht="15" customHeight="1">
      <c r="A54" s="71"/>
      <c r="B54" s="368" t="s">
        <v>120</v>
      </c>
      <c r="C54" s="383">
        <v>308869</v>
      </c>
      <c r="D54" s="383">
        <v>168856</v>
      </c>
      <c r="E54" s="383">
        <v>140013</v>
      </c>
      <c r="F54" s="383">
        <v>863941</v>
      </c>
      <c r="G54" s="383">
        <v>484631</v>
      </c>
      <c r="H54" s="383">
        <v>379310</v>
      </c>
      <c r="I54" s="383">
        <v>123929</v>
      </c>
      <c r="J54" s="383">
        <v>74356</v>
      </c>
      <c r="K54" s="383">
        <v>49573</v>
      </c>
    </row>
    <row r="55" spans="1:11" ht="15" customHeight="1">
      <c r="A55" s="71"/>
      <c r="B55" s="368" t="s">
        <v>121</v>
      </c>
      <c r="C55" s="383">
        <v>728378</v>
      </c>
      <c r="D55" s="383">
        <v>410533</v>
      </c>
      <c r="E55" s="383">
        <v>317845</v>
      </c>
      <c r="F55" s="383">
        <v>2094641</v>
      </c>
      <c r="G55" s="383">
        <v>1197036</v>
      </c>
      <c r="H55" s="383">
        <v>897605</v>
      </c>
      <c r="I55" s="383">
        <v>292980</v>
      </c>
      <c r="J55" s="383">
        <v>176146</v>
      </c>
      <c r="K55" s="383">
        <v>116834</v>
      </c>
    </row>
    <row r="56" spans="1:11" ht="15" customHeight="1">
      <c r="A56" s="71"/>
      <c r="B56" s="368" t="s">
        <v>137</v>
      </c>
      <c r="C56" s="383">
        <v>40356</v>
      </c>
      <c r="D56" s="383">
        <v>17390</v>
      </c>
      <c r="E56" s="383">
        <v>22966</v>
      </c>
      <c r="F56" s="383">
        <v>111668</v>
      </c>
      <c r="G56" s="383">
        <v>50166</v>
      </c>
      <c r="H56" s="383">
        <v>61502</v>
      </c>
      <c r="I56" s="383">
        <v>8225</v>
      </c>
      <c r="J56" s="383">
        <v>4272</v>
      </c>
      <c r="K56" s="383">
        <v>3953</v>
      </c>
    </row>
    <row r="57" spans="1:11" ht="15" customHeight="1">
      <c r="A57" s="474">
        <v>2014</v>
      </c>
      <c r="B57" s="478" t="s">
        <v>4</v>
      </c>
      <c r="C57" s="511">
        <f>SUM(C58:C61)</f>
        <v>2110766</v>
      </c>
      <c r="D57" s="511">
        <f aca="true" t="shared" si="0" ref="D57:K57">SUM(D58:D61)</f>
        <v>1151646</v>
      </c>
      <c r="E57" s="511">
        <f t="shared" si="0"/>
        <v>959120</v>
      </c>
      <c r="F57" s="511">
        <f t="shared" si="0"/>
        <v>6486171</v>
      </c>
      <c r="G57" s="511">
        <f t="shared" si="0"/>
        <v>3611675</v>
      </c>
      <c r="H57" s="511">
        <f t="shared" si="0"/>
        <v>2874496</v>
      </c>
      <c r="I57" s="511">
        <f t="shared" si="0"/>
        <v>837304</v>
      </c>
      <c r="J57" s="511">
        <f t="shared" si="0"/>
        <v>498040</v>
      </c>
      <c r="K57" s="511">
        <f t="shared" si="0"/>
        <v>339264</v>
      </c>
    </row>
    <row r="58" spans="1:11" ht="14.25">
      <c r="A58" s="71"/>
      <c r="B58" s="368" t="s">
        <v>119</v>
      </c>
      <c r="C58" s="383">
        <f>D58+E58</f>
        <v>926238</v>
      </c>
      <c r="D58" s="383">
        <v>498983</v>
      </c>
      <c r="E58" s="383">
        <v>427255</v>
      </c>
      <c r="F58" s="383">
        <f>G58+H58</f>
        <v>3205001</v>
      </c>
      <c r="G58" s="383">
        <v>1758454</v>
      </c>
      <c r="H58" s="383">
        <v>1446547</v>
      </c>
      <c r="I58" s="383">
        <f>J58+K58</f>
        <v>415336</v>
      </c>
      <c r="J58" s="383">
        <v>245165</v>
      </c>
      <c r="K58" s="383">
        <v>170171</v>
      </c>
    </row>
    <row r="59" spans="1:11" ht="14.25">
      <c r="A59" s="71"/>
      <c r="B59" s="368" t="s">
        <v>120</v>
      </c>
      <c r="C59" s="383">
        <f>D59+E59</f>
        <v>362192</v>
      </c>
      <c r="D59" s="383">
        <v>199263</v>
      </c>
      <c r="E59" s="383">
        <v>162929</v>
      </c>
      <c r="F59" s="383">
        <f>G59+H59</f>
        <v>963760</v>
      </c>
      <c r="G59" s="383">
        <v>543083</v>
      </c>
      <c r="H59" s="383">
        <v>420677</v>
      </c>
      <c r="I59" s="383">
        <f>J59+K59</f>
        <v>123975</v>
      </c>
      <c r="J59" s="383">
        <v>74281</v>
      </c>
      <c r="K59" s="383">
        <v>49694</v>
      </c>
    </row>
    <row r="60" spans="1:11" ht="14.25">
      <c r="A60" s="71"/>
      <c r="B60" s="368" t="s">
        <v>121</v>
      </c>
      <c r="C60" s="383">
        <f>D60+E60</f>
        <v>781124</v>
      </c>
      <c r="D60" s="383">
        <v>435821</v>
      </c>
      <c r="E60" s="383">
        <v>345303</v>
      </c>
      <c r="F60" s="383">
        <f>G60+H60</f>
        <v>2194122</v>
      </c>
      <c r="G60" s="383">
        <v>1255121</v>
      </c>
      <c r="H60" s="383">
        <v>939001</v>
      </c>
      <c r="I60" s="383">
        <f>J60+K60</f>
        <v>287121</v>
      </c>
      <c r="J60" s="383">
        <v>172864</v>
      </c>
      <c r="K60" s="383">
        <v>114257</v>
      </c>
    </row>
    <row r="61" spans="1:11" ht="14.25">
      <c r="A61" s="71"/>
      <c r="B61" s="368" t="s">
        <v>137</v>
      </c>
      <c r="C61" s="383">
        <f>D61+E61</f>
        <v>41212</v>
      </c>
      <c r="D61" s="383">
        <v>17579</v>
      </c>
      <c r="E61" s="383">
        <v>23633</v>
      </c>
      <c r="F61" s="383">
        <f>G61+H61</f>
        <v>123288</v>
      </c>
      <c r="G61" s="383">
        <v>55017</v>
      </c>
      <c r="H61" s="383">
        <v>68271</v>
      </c>
      <c r="I61" s="383">
        <f>J61+K61</f>
        <v>10872</v>
      </c>
      <c r="J61" s="383">
        <v>5730</v>
      </c>
      <c r="K61" s="383">
        <v>5142</v>
      </c>
    </row>
    <row r="62" spans="1:11" ht="14.25">
      <c r="A62" s="474">
        <v>2015</v>
      </c>
      <c r="B62" s="478" t="s">
        <v>4</v>
      </c>
      <c r="C62" s="511">
        <f>SUM(C63:C66)</f>
        <v>1944178</v>
      </c>
      <c r="D62" s="511">
        <f aca="true" t="shared" si="1" ref="D62:K62">SUM(D63:D66)</f>
        <v>1047661</v>
      </c>
      <c r="E62" s="511">
        <f t="shared" si="1"/>
        <v>896517</v>
      </c>
      <c r="F62" s="511">
        <f t="shared" si="1"/>
        <v>6633545</v>
      </c>
      <c r="G62" s="511">
        <f t="shared" si="1"/>
        <v>3687371</v>
      </c>
      <c r="H62" s="511">
        <f t="shared" si="1"/>
        <v>2946174</v>
      </c>
      <c r="I62" s="511">
        <f t="shared" si="1"/>
        <v>916363</v>
      </c>
      <c r="J62" s="511">
        <f t="shared" si="1"/>
        <v>548682</v>
      </c>
      <c r="K62" s="511">
        <f t="shared" si="1"/>
        <v>367681</v>
      </c>
    </row>
    <row r="63" spans="1:11" ht="14.25">
      <c r="A63" s="71"/>
      <c r="B63" s="368" t="s">
        <v>119</v>
      </c>
      <c r="C63" s="383">
        <f>D63+E63</f>
        <v>904851</v>
      </c>
      <c r="D63" s="383">
        <v>484458</v>
      </c>
      <c r="E63" s="383">
        <v>420393</v>
      </c>
      <c r="F63" s="383">
        <f>G63+H63</f>
        <v>3274864</v>
      </c>
      <c r="G63" s="383">
        <v>1797316</v>
      </c>
      <c r="H63" s="383">
        <v>1477548</v>
      </c>
      <c r="I63" s="383">
        <f>J63+K63</f>
        <v>431607</v>
      </c>
      <c r="J63" s="383">
        <v>256436</v>
      </c>
      <c r="K63" s="383">
        <v>175171</v>
      </c>
    </row>
    <row r="64" spans="1:11" ht="14.25">
      <c r="A64" s="71"/>
      <c r="B64" s="368" t="s">
        <v>120</v>
      </c>
      <c r="C64" s="383">
        <f>D64+E64</f>
        <v>313281</v>
      </c>
      <c r="D64" s="383">
        <v>172585</v>
      </c>
      <c r="E64" s="383">
        <v>140696</v>
      </c>
      <c r="F64" s="383">
        <f>G64+H64</f>
        <v>1011996</v>
      </c>
      <c r="G64" s="383">
        <v>571821</v>
      </c>
      <c r="H64" s="383">
        <v>440175</v>
      </c>
      <c r="I64" s="383">
        <f>J64+K64</f>
        <v>145107</v>
      </c>
      <c r="J64" s="383">
        <v>88591</v>
      </c>
      <c r="K64" s="383">
        <v>56516</v>
      </c>
    </row>
    <row r="65" spans="1:11" ht="14.25">
      <c r="A65" s="71"/>
      <c r="B65" s="368" t="s">
        <v>121</v>
      </c>
      <c r="C65" s="383">
        <f>D65+E65</f>
        <v>679015</v>
      </c>
      <c r="D65" s="383">
        <v>370908</v>
      </c>
      <c r="E65" s="383">
        <v>308107</v>
      </c>
      <c r="F65" s="383">
        <f>G65+H65</f>
        <v>2211214</v>
      </c>
      <c r="G65" s="383">
        <v>1258709</v>
      </c>
      <c r="H65" s="383">
        <v>952505</v>
      </c>
      <c r="I65" s="383">
        <f>J65+K65</f>
        <v>327972</v>
      </c>
      <c r="J65" s="383">
        <v>197603</v>
      </c>
      <c r="K65" s="383">
        <v>130369</v>
      </c>
    </row>
    <row r="66" spans="1:11" ht="14.25">
      <c r="A66" s="71"/>
      <c r="B66" s="368" t="s">
        <v>137</v>
      </c>
      <c r="C66" s="383">
        <f>D66+E66</f>
        <v>47031</v>
      </c>
      <c r="D66" s="383">
        <v>19710</v>
      </c>
      <c r="E66" s="383">
        <v>27321</v>
      </c>
      <c r="F66" s="383">
        <f>G66+H66</f>
        <v>135471</v>
      </c>
      <c r="G66" s="383">
        <v>59525</v>
      </c>
      <c r="H66" s="383">
        <v>75946</v>
      </c>
      <c r="I66" s="383">
        <f>J66+K66</f>
        <v>11677</v>
      </c>
      <c r="J66" s="383">
        <v>6052</v>
      </c>
      <c r="K66" s="383">
        <v>5625</v>
      </c>
    </row>
    <row r="67" spans="1:11" ht="6" customHeight="1">
      <c r="A67" s="512"/>
      <c r="B67" s="513"/>
      <c r="C67" s="514"/>
      <c r="D67" s="514"/>
      <c r="E67" s="514"/>
      <c r="F67" s="514"/>
      <c r="G67" s="514"/>
      <c r="H67" s="514"/>
      <c r="I67" s="514"/>
      <c r="J67" s="514"/>
      <c r="K67" s="514"/>
    </row>
    <row r="68" ht="14.25">
      <c r="A68" s="58" t="s">
        <v>77</v>
      </c>
    </row>
    <row r="69" spans="3:5" ht="15">
      <c r="C69" s="163"/>
      <c r="D69" s="162"/>
      <c r="E69" s="162"/>
    </row>
  </sheetData>
  <sheetProtection/>
  <mergeCells count="6">
    <mergeCell ref="B3:B4"/>
    <mergeCell ref="A3:A4"/>
    <mergeCell ref="F3:H3"/>
    <mergeCell ref="C3:E3"/>
    <mergeCell ref="A1:K1"/>
    <mergeCell ref="I3:K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1" r:id="rId2"/>
  <headerFooter>
    <oddHeader>&amp;C&amp;"-,Negrito"&amp;14&amp;K04-049PRINCIPAIS RESULTADOS - CENSO DA EDUCAÇÃO SUPERIOR</oddHeader>
    <oddFooter>&amp;C&amp;G&amp;RTabela 4.7</oddFooter>
  </headerFooter>
  <rowBreaks count="1" manualBreakCount="1">
    <brk id="35" max="10" man="1"/>
  </rowBreaks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L68"/>
  <sheetViews>
    <sheetView showGridLines="0" workbookViewId="0" topLeftCell="A1">
      <selection activeCell="A1" sqref="A1:K1"/>
    </sheetView>
  </sheetViews>
  <sheetFormatPr defaultColWidth="9.140625" defaultRowHeight="15"/>
  <cols>
    <col min="1" max="1" width="8.00390625" style="8" customWidth="1"/>
    <col min="2" max="2" width="12.421875" style="4" customWidth="1"/>
    <col min="3" max="11" width="10.7109375" style="4" customWidth="1"/>
    <col min="12" max="16384" width="9.140625" style="4" customWidth="1"/>
  </cols>
  <sheetData>
    <row r="1" spans="1:11" ht="34.5" customHeight="1">
      <c r="A1" s="605" t="s">
        <v>255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</row>
    <row r="2" spans="1:11" ht="6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2" s="2" customFormat="1" ht="19.5" customHeight="1">
      <c r="A3" s="606" t="s">
        <v>53</v>
      </c>
      <c r="B3" s="669" t="s">
        <v>75</v>
      </c>
      <c r="C3" s="584" t="s">
        <v>4</v>
      </c>
      <c r="D3" s="586"/>
      <c r="E3" s="585"/>
      <c r="F3" s="584" t="s">
        <v>6</v>
      </c>
      <c r="G3" s="586"/>
      <c r="H3" s="585"/>
      <c r="I3" s="584" t="s">
        <v>85</v>
      </c>
      <c r="J3" s="586"/>
      <c r="K3" s="586"/>
      <c r="L3" s="3"/>
    </row>
    <row r="4" spans="1:12" s="2" customFormat="1" ht="30" customHeight="1">
      <c r="A4" s="607"/>
      <c r="B4" s="671"/>
      <c r="C4" s="103" t="s">
        <v>17</v>
      </c>
      <c r="D4" s="103" t="s">
        <v>99</v>
      </c>
      <c r="E4" s="103" t="s">
        <v>18</v>
      </c>
      <c r="F4" s="103" t="s">
        <v>17</v>
      </c>
      <c r="G4" s="103" t="s">
        <v>99</v>
      </c>
      <c r="H4" s="103" t="s">
        <v>18</v>
      </c>
      <c r="I4" s="103" t="s">
        <v>17</v>
      </c>
      <c r="J4" s="103" t="s">
        <v>99</v>
      </c>
      <c r="K4" s="110" t="s">
        <v>18</v>
      </c>
      <c r="L4" s="3"/>
    </row>
    <row r="5" spans="1:12" s="2" customFormat="1" ht="6" customHeight="1">
      <c r="A5" s="28"/>
      <c r="B5" s="28"/>
      <c r="C5" s="18"/>
      <c r="D5" s="18"/>
      <c r="E5" s="18"/>
      <c r="F5" s="18"/>
      <c r="G5" s="18"/>
      <c r="H5" s="18"/>
      <c r="I5" s="18"/>
      <c r="J5" s="18"/>
      <c r="K5" s="18"/>
      <c r="L5" s="3"/>
    </row>
    <row r="6" spans="1:11" s="2" customFormat="1" ht="15" customHeight="1">
      <c r="A6" s="506">
        <v>2005</v>
      </c>
      <c r="B6" s="504" t="s">
        <v>4</v>
      </c>
      <c r="C6" s="505">
        <v>237066</v>
      </c>
      <c r="D6" s="505">
        <v>175870</v>
      </c>
      <c r="E6" s="505">
        <v>41734</v>
      </c>
      <c r="F6" s="505">
        <v>214271</v>
      </c>
      <c r="G6" s="505">
        <v>143138</v>
      </c>
      <c r="H6" s="505">
        <v>41219</v>
      </c>
      <c r="I6" s="505">
        <v>22795</v>
      </c>
      <c r="J6" s="505">
        <v>32732</v>
      </c>
      <c r="K6" s="505">
        <v>515</v>
      </c>
    </row>
    <row r="7" spans="1:11" s="2" customFormat="1" ht="15" customHeight="1">
      <c r="A7" s="50"/>
      <c r="B7" s="385" t="s">
        <v>9</v>
      </c>
      <c r="C7" s="386">
        <v>29313</v>
      </c>
      <c r="D7" s="386">
        <v>11638</v>
      </c>
      <c r="E7" s="386">
        <v>2906</v>
      </c>
      <c r="F7" s="387">
        <v>29313</v>
      </c>
      <c r="G7" s="387">
        <v>11638</v>
      </c>
      <c r="H7" s="387">
        <v>2906</v>
      </c>
      <c r="I7" s="387">
        <v>0</v>
      </c>
      <c r="J7" s="387">
        <v>0</v>
      </c>
      <c r="K7" s="387">
        <v>0</v>
      </c>
    </row>
    <row r="8" spans="1:11" s="2" customFormat="1" ht="15" customHeight="1">
      <c r="A8" s="50"/>
      <c r="B8" s="385" t="s">
        <v>8</v>
      </c>
      <c r="C8" s="386">
        <v>22148</v>
      </c>
      <c r="D8" s="386">
        <v>7760</v>
      </c>
      <c r="E8" s="386">
        <v>3218</v>
      </c>
      <c r="F8" s="387">
        <v>22148</v>
      </c>
      <c r="G8" s="387">
        <v>7760</v>
      </c>
      <c r="H8" s="387">
        <v>3218</v>
      </c>
      <c r="I8" s="387">
        <v>0</v>
      </c>
      <c r="J8" s="387">
        <v>0</v>
      </c>
      <c r="K8" s="387">
        <v>0</v>
      </c>
    </row>
    <row r="9" spans="1:11" s="2" customFormat="1" ht="15" customHeight="1">
      <c r="A9" s="50"/>
      <c r="B9" s="385" t="s">
        <v>10</v>
      </c>
      <c r="C9" s="386">
        <v>4647</v>
      </c>
      <c r="D9" s="386">
        <v>3194</v>
      </c>
      <c r="E9" s="386">
        <v>1393</v>
      </c>
      <c r="F9" s="387">
        <v>3249</v>
      </c>
      <c r="G9" s="387">
        <v>1950</v>
      </c>
      <c r="H9" s="387">
        <v>878</v>
      </c>
      <c r="I9" s="387">
        <v>1398</v>
      </c>
      <c r="J9" s="387">
        <v>1244</v>
      </c>
      <c r="K9" s="387">
        <v>515</v>
      </c>
    </row>
    <row r="10" spans="1:11" s="2" customFormat="1" ht="15" customHeight="1">
      <c r="A10" s="50"/>
      <c r="B10" s="385" t="s">
        <v>1</v>
      </c>
      <c r="C10" s="386">
        <v>180958</v>
      </c>
      <c r="D10" s="386">
        <v>153278</v>
      </c>
      <c r="E10" s="386">
        <v>34217</v>
      </c>
      <c r="F10" s="387">
        <v>159561</v>
      </c>
      <c r="G10" s="387">
        <v>121790</v>
      </c>
      <c r="H10" s="387">
        <v>34217</v>
      </c>
      <c r="I10" s="387">
        <v>21397</v>
      </c>
      <c r="J10" s="387">
        <v>31488</v>
      </c>
      <c r="K10" s="387">
        <v>0</v>
      </c>
    </row>
    <row r="11" spans="1:11" s="2" customFormat="1" ht="6" customHeight="1">
      <c r="A11" s="50"/>
      <c r="B11" s="388"/>
      <c r="C11" s="386"/>
      <c r="D11" s="386"/>
      <c r="E11" s="386"/>
      <c r="F11" s="386"/>
      <c r="G11" s="386"/>
      <c r="H11" s="386"/>
      <c r="I11" s="386"/>
      <c r="J11" s="386"/>
      <c r="K11" s="386"/>
    </row>
    <row r="12" spans="1:11" s="2" customFormat="1" ht="15" customHeight="1">
      <c r="A12" s="506">
        <v>2006</v>
      </c>
      <c r="B12" s="504" t="s">
        <v>4</v>
      </c>
      <c r="C12" s="505">
        <v>325901</v>
      </c>
      <c r="D12" s="505">
        <v>218533</v>
      </c>
      <c r="E12" s="505">
        <v>60825</v>
      </c>
      <c r="F12" s="505">
        <v>278727</v>
      </c>
      <c r="G12" s="505">
        <v>175700</v>
      </c>
      <c r="H12" s="505">
        <v>54379</v>
      </c>
      <c r="I12" s="505">
        <v>47174</v>
      </c>
      <c r="J12" s="505">
        <v>42833</v>
      </c>
      <c r="K12" s="505">
        <v>6446</v>
      </c>
    </row>
    <row r="13" spans="1:11" s="2" customFormat="1" ht="15" customHeight="1">
      <c r="A13" s="50"/>
      <c r="B13" s="385" t="s">
        <v>9</v>
      </c>
      <c r="C13" s="386">
        <v>32616</v>
      </c>
      <c r="D13" s="387">
        <v>12122</v>
      </c>
      <c r="E13" s="386">
        <v>3316</v>
      </c>
      <c r="F13" s="387">
        <v>32616</v>
      </c>
      <c r="G13" s="387">
        <v>12122</v>
      </c>
      <c r="H13" s="387">
        <v>3316</v>
      </c>
      <c r="I13" s="387">
        <v>0</v>
      </c>
      <c r="J13" s="387">
        <v>0</v>
      </c>
      <c r="K13" s="387">
        <v>0</v>
      </c>
    </row>
    <row r="14" spans="1:11" s="2" customFormat="1" ht="15" customHeight="1">
      <c r="A14" s="50"/>
      <c r="B14" s="385" t="s">
        <v>8</v>
      </c>
      <c r="C14" s="386">
        <v>23113</v>
      </c>
      <c r="D14" s="387">
        <v>8970</v>
      </c>
      <c r="E14" s="386">
        <v>3542</v>
      </c>
      <c r="F14" s="387">
        <v>23113</v>
      </c>
      <c r="G14" s="387">
        <v>8970</v>
      </c>
      <c r="H14" s="387">
        <v>3542</v>
      </c>
      <c r="I14" s="387">
        <v>0</v>
      </c>
      <c r="J14" s="387">
        <v>0</v>
      </c>
      <c r="K14" s="387">
        <v>0</v>
      </c>
    </row>
    <row r="15" spans="1:11" s="2" customFormat="1" ht="15" customHeight="1">
      <c r="A15" s="50"/>
      <c r="B15" s="385" t="s">
        <v>10</v>
      </c>
      <c r="C15" s="386">
        <v>7175</v>
      </c>
      <c r="D15" s="387">
        <v>4861</v>
      </c>
      <c r="E15" s="386">
        <v>1280</v>
      </c>
      <c r="F15" s="387">
        <v>4211</v>
      </c>
      <c r="G15" s="387">
        <v>2075</v>
      </c>
      <c r="H15" s="387">
        <v>532</v>
      </c>
      <c r="I15" s="387">
        <v>2964</v>
      </c>
      <c r="J15" s="387">
        <v>2786</v>
      </c>
      <c r="K15" s="387">
        <v>748</v>
      </c>
    </row>
    <row r="16" spans="1:11" s="2" customFormat="1" ht="15" customHeight="1">
      <c r="A16" s="50"/>
      <c r="B16" s="385" t="s">
        <v>1</v>
      </c>
      <c r="C16" s="386">
        <v>262997</v>
      </c>
      <c r="D16" s="387">
        <v>192580</v>
      </c>
      <c r="E16" s="386">
        <v>52687</v>
      </c>
      <c r="F16" s="387">
        <v>218787</v>
      </c>
      <c r="G16" s="387">
        <v>152533</v>
      </c>
      <c r="H16" s="387">
        <v>46989</v>
      </c>
      <c r="I16" s="387">
        <v>44210</v>
      </c>
      <c r="J16" s="387">
        <v>40047</v>
      </c>
      <c r="K16" s="387">
        <v>5698</v>
      </c>
    </row>
    <row r="17" spans="1:11" s="2" customFormat="1" ht="6" customHeight="1">
      <c r="A17" s="50"/>
      <c r="B17" s="388"/>
      <c r="C17" s="386"/>
      <c r="D17" s="386"/>
      <c r="E17" s="386"/>
      <c r="F17" s="386"/>
      <c r="G17" s="386"/>
      <c r="H17" s="386"/>
      <c r="I17" s="386"/>
      <c r="J17" s="386"/>
      <c r="K17" s="386"/>
    </row>
    <row r="18" spans="1:11" s="2" customFormat="1" ht="15" customHeight="1">
      <c r="A18" s="506">
        <v>2007</v>
      </c>
      <c r="B18" s="504" t="s">
        <v>4</v>
      </c>
      <c r="C18" s="505">
        <v>414822</v>
      </c>
      <c r="D18" s="505">
        <v>281426</v>
      </c>
      <c r="E18" s="505">
        <v>84341</v>
      </c>
      <c r="F18" s="505">
        <v>347150</v>
      </c>
      <c r="G18" s="505">
        <v>219437</v>
      </c>
      <c r="H18" s="505">
        <v>70666</v>
      </c>
      <c r="I18" s="505">
        <v>67672</v>
      </c>
      <c r="J18" s="505">
        <v>61989</v>
      </c>
      <c r="K18" s="505">
        <v>13675</v>
      </c>
    </row>
    <row r="19" spans="1:11" s="2" customFormat="1" ht="15" customHeight="1">
      <c r="A19" s="50"/>
      <c r="B19" s="385" t="s">
        <v>9</v>
      </c>
      <c r="C19" s="386">
        <v>34357</v>
      </c>
      <c r="D19" s="386">
        <v>15220</v>
      </c>
      <c r="E19" s="386">
        <v>4205</v>
      </c>
      <c r="F19" s="387">
        <v>34188</v>
      </c>
      <c r="G19" s="387">
        <v>12745</v>
      </c>
      <c r="H19" s="387">
        <v>4199</v>
      </c>
      <c r="I19" s="387">
        <v>169</v>
      </c>
      <c r="J19" s="387">
        <v>2475</v>
      </c>
      <c r="K19" s="387">
        <v>6</v>
      </c>
    </row>
    <row r="20" spans="1:11" s="2" customFormat="1" ht="15" customHeight="1">
      <c r="A20" s="50"/>
      <c r="B20" s="385" t="s">
        <v>8</v>
      </c>
      <c r="C20" s="386">
        <v>24743</v>
      </c>
      <c r="D20" s="386">
        <v>9124</v>
      </c>
      <c r="E20" s="386">
        <v>3381</v>
      </c>
      <c r="F20" s="387">
        <v>24743</v>
      </c>
      <c r="G20" s="387">
        <v>9124</v>
      </c>
      <c r="H20" s="387">
        <v>3381</v>
      </c>
      <c r="I20" s="387">
        <v>0</v>
      </c>
      <c r="J20" s="387">
        <v>0</v>
      </c>
      <c r="K20" s="387">
        <v>0</v>
      </c>
    </row>
    <row r="21" spans="1:11" s="2" customFormat="1" ht="15" customHeight="1">
      <c r="A21" s="50"/>
      <c r="B21" s="385" t="s">
        <v>10</v>
      </c>
      <c r="C21" s="386">
        <v>5720</v>
      </c>
      <c r="D21" s="386">
        <v>3802</v>
      </c>
      <c r="E21" s="386">
        <v>1176</v>
      </c>
      <c r="F21" s="387">
        <v>4589</v>
      </c>
      <c r="G21" s="387">
        <v>1898</v>
      </c>
      <c r="H21" s="387">
        <v>1074</v>
      </c>
      <c r="I21" s="387">
        <v>1131</v>
      </c>
      <c r="J21" s="387">
        <v>1904</v>
      </c>
      <c r="K21" s="387">
        <v>102</v>
      </c>
    </row>
    <row r="22" spans="1:11" s="2" customFormat="1" ht="15" customHeight="1">
      <c r="A22" s="50"/>
      <c r="B22" s="385" t="s">
        <v>1</v>
      </c>
      <c r="C22" s="386">
        <v>350002</v>
      </c>
      <c r="D22" s="386">
        <v>253280</v>
      </c>
      <c r="E22" s="386">
        <v>75579</v>
      </c>
      <c r="F22" s="387">
        <v>283630</v>
      </c>
      <c r="G22" s="387">
        <v>195670</v>
      </c>
      <c r="H22" s="387">
        <v>62012</v>
      </c>
      <c r="I22" s="387">
        <v>66372</v>
      </c>
      <c r="J22" s="387">
        <v>57610</v>
      </c>
      <c r="K22" s="387">
        <v>13567</v>
      </c>
    </row>
    <row r="23" spans="1:11" s="2" customFormat="1" ht="6" customHeight="1">
      <c r="A23" s="50"/>
      <c r="B23" s="388"/>
      <c r="C23" s="386"/>
      <c r="D23" s="386"/>
      <c r="E23" s="386"/>
      <c r="F23" s="386"/>
      <c r="G23" s="386"/>
      <c r="H23" s="386"/>
      <c r="I23" s="386"/>
      <c r="J23" s="386"/>
      <c r="K23" s="386"/>
    </row>
    <row r="24" spans="1:11" s="2" customFormat="1" ht="15" customHeight="1">
      <c r="A24" s="506">
        <v>2008</v>
      </c>
      <c r="B24" s="504" t="s">
        <v>4</v>
      </c>
      <c r="C24" s="505">
        <v>539651</v>
      </c>
      <c r="D24" s="505">
        <v>354713</v>
      </c>
      <c r="E24" s="505">
        <v>108950</v>
      </c>
      <c r="F24" s="505">
        <v>412032</v>
      </c>
      <c r="G24" s="505">
        <v>254936</v>
      </c>
      <c r="H24" s="505">
        <v>85794</v>
      </c>
      <c r="I24" s="505">
        <v>127619</v>
      </c>
      <c r="J24" s="505">
        <v>99777</v>
      </c>
      <c r="K24" s="505">
        <v>23156</v>
      </c>
    </row>
    <row r="25" spans="1:11" s="2" customFormat="1" ht="15" customHeight="1">
      <c r="A25" s="50"/>
      <c r="B25" s="385" t="s">
        <v>9</v>
      </c>
      <c r="C25" s="386">
        <v>40003</v>
      </c>
      <c r="D25" s="386">
        <v>15024</v>
      </c>
      <c r="E25" s="386">
        <v>4005</v>
      </c>
      <c r="F25" s="387">
        <v>35627</v>
      </c>
      <c r="G25" s="387">
        <v>12938</v>
      </c>
      <c r="H25" s="387">
        <v>3989</v>
      </c>
      <c r="I25" s="387">
        <v>4376</v>
      </c>
      <c r="J25" s="387">
        <v>2086</v>
      </c>
      <c r="K25" s="387">
        <v>16</v>
      </c>
    </row>
    <row r="26" spans="1:11" s="2" customFormat="1" ht="15" customHeight="1">
      <c r="A26" s="50"/>
      <c r="B26" s="385" t="s">
        <v>8</v>
      </c>
      <c r="C26" s="386">
        <v>44302</v>
      </c>
      <c r="D26" s="386">
        <v>26887</v>
      </c>
      <c r="E26" s="386">
        <v>3895</v>
      </c>
      <c r="F26" s="387">
        <v>28740</v>
      </c>
      <c r="G26" s="387">
        <v>11325</v>
      </c>
      <c r="H26" s="387">
        <v>3895</v>
      </c>
      <c r="I26" s="387">
        <v>15562</v>
      </c>
      <c r="J26" s="387">
        <v>15562</v>
      </c>
      <c r="K26" s="387">
        <v>0</v>
      </c>
    </row>
    <row r="27" spans="1:11" s="2" customFormat="1" ht="15" customHeight="1">
      <c r="A27" s="50"/>
      <c r="B27" s="385" t="s">
        <v>10</v>
      </c>
      <c r="C27" s="386">
        <v>6986</v>
      </c>
      <c r="D27" s="386">
        <v>4413</v>
      </c>
      <c r="E27" s="386">
        <v>1681</v>
      </c>
      <c r="F27" s="387">
        <v>4494</v>
      </c>
      <c r="G27" s="387">
        <v>1801</v>
      </c>
      <c r="H27" s="387">
        <v>1168</v>
      </c>
      <c r="I27" s="387">
        <v>2492</v>
      </c>
      <c r="J27" s="387">
        <v>2612</v>
      </c>
      <c r="K27" s="387">
        <v>513</v>
      </c>
    </row>
    <row r="28" spans="1:11" s="2" customFormat="1" ht="15" customHeight="1">
      <c r="A28" s="50"/>
      <c r="B28" s="385" t="s">
        <v>1</v>
      </c>
      <c r="C28" s="386">
        <v>448360</v>
      </c>
      <c r="D28" s="386">
        <v>308389</v>
      </c>
      <c r="E28" s="386">
        <v>99369</v>
      </c>
      <c r="F28" s="387">
        <v>343171</v>
      </c>
      <c r="G28" s="387">
        <v>228872</v>
      </c>
      <c r="H28" s="387">
        <v>76742</v>
      </c>
      <c r="I28" s="387">
        <v>105189</v>
      </c>
      <c r="J28" s="387">
        <v>79517</v>
      </c>
      <c r="K28" s="387">
        <v>22627</v>
      </c>
    </row>
    <row r="29" spans="1:11" s="2" customFormat="1" ht="6" customHeight="1">
      <c r="A29" s="50"/>
      <c r="B29" s="388"/>
      <c r="C29" s="386"/>
      <c r="D29" s="386"/>
      <c r="E29" s="386"/>
      <c r="F29" s="386"/>
      <c r="G29" s="386"/>
      <c r="H29" s="386"/>
      <c r="I29" s="386"/>
      <c r="J29" s="386"/>
      <c r="K29" s="386"/>
    </row>
    <row r="30" spans="1:11" s="2" customFormat="1" ht="15" customHeight="1">
      <c r="A30" s="506">
        <v>2009</v>
      </c>
      <c r="B30" s="504" t="s">
        <v>4</v>
      </c>
      <c r="C30" s="505">
        <v>680679</v>
      </c>
      <c r="D30" s="505">
        <v>352975</v>
      </c>
      <c r="E30" s="505">
        <v>138226</v>
      </c>
      <c r="F30" s="505">
        <v>486730</v>
      </c>
      <c r="G30" s="505">
        <v>257139</v>
      </c>
      <c r="H30" s="505">
        <v>104726</v>
      </c>
      <c r="I30" s="505">
        <v>193949</v>
      </c>
      <c r="J30" s="507">
        <v>95836</v>
      </c>
      <c r="K30" s="505">
        <v>33500</v>
      </c>
    </row>
    <row r="31" spans="1:11" s="2" customFormat="1" ht="15" customHeight="1">
      <c r="A31" s="50"/>
      <c r="B31" s="385" t="s">
        <v>9</v>
      </c>
      <c r="C31" s="386">
        <v>57534</v>
      </c>
      <c r="D31" s="386">
        <v>19977</v>
      </c>
      <c r="E31" s="386">
        <v>6135</v>
      </c>
      <c r="F31" s="389">
        <v>45431</v>
      </c>
      <c r="G31" s="387">
        <v>17305</v>
      </c>
      <c r="H31" s="389">
        <v>5938</v>
      </c>
      <c r="I31" s="389">
        <v>12103</v>
      </c>
      <c r="J31" s="390">
        <v>2672</v>
      </c>
      <c r="K31" s="389">
        <v>197</v>
      </c>
    </row>
    <row r="32" spans="1:11" s="2" customFormat="1" ht="15" customHeight="1">
      <c r="A32" s="50"/>
      <c r="B32" s="385" t="s">
        <v>8</v>
      </c>
      <c r="C32" s="386">
        <v>40859</v>
      </c>
      <c r="D32" s="386">
        <v>12958</v>
      </c>
      <c r="E32" s="386">
        <v>8688</v>
      </c>
      <c r="F32" s="389">
        <v>35972</v>
      </c>
      <c r="G32" s="387">
        <v>12953</v>
      </c>
      <c r="H32" s="389">
        <v>6962</v>
      </c>
      <c r="I32" s="389">
        <v>4887</v>
      </c>
      <c r="J32" s="390">
        <v>5</v>
      </c>
      <c r="K32" s="389">
        <v>1726</v>
      </c>
    </row>
    <row r="33" spans="1:11" s="2" customFormat="1" ht="15" customHeight="1">
      <c r="A33" s="50"/>
      <c r="B33" s="391" t="s">
        <v>10</v>
      </c>
      <c r="C33" s="386">
        <v>3497</v>
      </c>
      <c r="D33" s="386">
        <v>1646</v>
      </c>
      <c r="E33" s="386">
        <v>650</v>
      </c>
      <c r="F33" s="389">
        <v>3442</v>
      </c>
      <c r="G33" s="387">
        <v>1584</v>
      </c>
      <c r="H33" s="389">
        <v>650</v>
      </c>
      <c r="I33" s="389">
        <v>55</v>
      </c>
      <c r="J33" s="390">
        <v>62</v>
      </c>
      <c r="K33" s="389">
        <v>0</v>
      </c>
    </row>
    <row r="34" spans="1:11" s="2" customFormat="1" ht="15" customHeight="1">
      <c r="A34" s="50"/>
      <c r="B34" s="391" t="s">
        <v>1</v>
      </c>
      <c r="C34" s="392">
        <v>578789</v>
      </c>
      <c r="D34" s="392">
        <v>318394</v>
      </c>
      <c r="E34" s="392">
        <v>122753</v>
      </c>
      <c r="F34" s="389">
        <v>401885</v>
      </c>
      <c r="G34" s="387">
        <v>225297</v>
      </c>
      <c r="H34" s="389">
        <v>91176</v>
      </c>
      <c r="I34" s="389">
        <v>176904</v>
      </c>
      <c r="J34" s="390">
        <v>93097</v>
      </c>
      <c r="K34" s="389">
        <v>31577</v>
      </c>
    </row>
    <row r="35" spans="1:11" s="2" customFormat="1" ht="6" customHeight="1">
      <c r="A35" s="51"/>
      <c r="B35" s="364"/>
      <c r="C35" s="392"/>
      <c r="D35" s="392"/>
      <c r="E35" s="392"/>
      <c r="F35" s="389"/>
      <c r="G35" s="387"/>
      <c r="H35" s="389"/>
      <c r="I35" s="389"/>
      <c r="J35" s="390"/>
      <c r="K35" s="389"/>
    </row>
    <row r="36" spans="1:11" s="2" customFormat="1" ht="15" customHeight="1">
      <c r="A36" s="506">
        <v>2010</v>
      </c>
      <c r="B36" s="504" t="s">
        <v>4</v>
      </c>
      <c r="C36" s="505">
        <v>781609</v>
      </c>
      <c r="D36" s="505">
        <v>381885</v>
      </c>
      <c r="E36" s="505">
        <v>162642</v>
      </c>
      <c r="F36" s="505">
        <v>545844</v>
      </c>
      <c r="G36" s="505">
        <v>268040</v>
      </c>
      <c r="H36" s="505">
        <v>111596</v>
      </c>
      <c r="I36" s="505">
        <v>235765</v>
      </c>
      <c r="J36" s="507">
        <v>113845</v>
      </c>
      <c r="K36" s="505">
        <v>51046</v>
      </c>
    </row>
    <row r="37" spans="1:12" s="2" customFormat="1" ht="15" customHeight="1">
      <c r="A37" s="51"/>
      <c r="B37" s="391" t="s">
        <v>9</v>
      </c>
      <c r="C37" s="392">
        <v>63481</v>
      </c>
      <c r="D37" s="392">
        <v>26188</v>
      </c>
      <c r="E37" s="392">
        <v>5215</v>
      </c>
      <c r="F37" s="389">
        <v>45830</v>
      </c>
      <c r="G37" s="387">
        <v>18506</v>
      </c>
      <c r="H37" s="389">
        <v>4821</v>
      </c>
      <c r="I37" s="389">
        <v>17651</v>
      </c>
      <c r="J37" s="390">
        <v>7682</v>
      </c>
      <c r="K37" s="389">
        <v>394</v>
      </c>
      <c r="L37" s="3"/>
    </row>
    <row r="38" spans="1:12" s="2" customFormat="1" ht="15" customHeight="1">
      <c r="A38" s="51"/>
      <c r="B38" s="391" t="s">
        <v>8</v>
      </c>
      <c r="C38" s="392">
        <v>48986</v>
      </c>
      <c r="D38" s="392">
        <v>17038</v>
      </c>
      <c r="E38" s="392">
        <v>6787</v>
      </c>
      <c r="F38" s="389">
        <v>44144</v>
      </c>
      <c r="G38" s="387">
        <v>16936</v>
      </c>
      <c r="H38" s="389">
        <v>4567</v>
      </c>
      <c r="I38" s="389">
        <v>4842</v>
      </c>
      <c r="J38" s="390">
        <v>102</v>
      </c>
      <c r="K38" s="389">
        <v>2220</v>
      </c>
      <c r="L38" s="3"/>
    </row>
    <row r="39" spans="1:12" s="2" customFormat="1" ht="15" customHeight="1">
      <c r="A39" s="51"/>
      <c r="B39" s="391" t="s">
        <v>10</v>
      </c>
      <c r="C39" s="392">
        <v>3256</v>
      </c>
      <c r="D39" s="392">
        <v>1884</v>
      </c>
      <c r="E39" s="392">
        <v>818</v>
      </c>
      <c r="F39" s="389">
        <v>3171</v>
      </c>
      <c r="G39" s="387">
        <v>1775</v>
      </c>
      <c r="H39" s="389">
        <v>818</v>
      </c>
      <c r="I39" s="389">
        <v>85</v>
      </c>
      <c r="J39" s="390">
        <v>109</v>
      </c>
      <c r="K39" s="389">
        <v>0</v>
      </c>
      <c r="L39" s="3"/>
    </row>
    <row r="40" spans="1:12" s="2" customFormat="1" ht="15" customHeight="1">
      <c r="A40" s="51"/>
      <c r="B40" s="391" t="s">
        <v>1</v>
      </c>
      <c r="C40" s="392">
        <v>665886</v>
      </c>
      <c r="D40" s="392">
        <v>336775</v>
      </c>
      <c r="E40" s="392">
        <v>149822</v>
      </c>
      <c r="F40" s="389">
        <v>452699</v>
      </c>
      <c r="G40" s="387">
        <v>230823</v>
      </c>
      <c r="H40" s="389">
        <v>101390</v>
      </c>
      <c r="I40" s="389">
        <v>213187</v>
      </c>
      <c r="J40" s="390">
        <v>105952</v>
      </c>
      <c r="K40" s="389">
        <v>48432</v>
      </c>
      <c r="L40" s="3"/>
    </row>
    <row r="41" spans="1:12" s="2" customFormat="1" ht="6" customHeight="1">
      <c r="A41" s="51"/>
      <c r="B41" s="391"/>
      <c r="C41" s="392"/>
      <c r="D41" s="392"/>
      <c r="E41" s="392"/>
      <c r="F41" s="389"/>
      <c r="G41" s="387"/>
      <c r="H41" s="389"/>
      <c r="I41" s="389"/>
      <c r="J41" s="390"/>
      <c r="K41" s="389"/>
      <c r="L41" s="3"/>
    </row>
    <row r="42" spans="1:12" ht="15" customHeight="1">
      <c r="A42" s="462">
        <v>2011</v>
      </c>
      <c r="B42" s="463" t="s">
        <v>4</v>
      </c>
      <c r="C42" s="424">
        <v>870534</v>
      </c>
      <c r="D42" s="424">
        <v>443253</v>
      </c>
      <c r="E42" s="424">
        <v>170635</v>
      </c>
      <c r="F42" s="424">
        <v>606564</v>
      </c>
      <c r="G42" s="424">
        <v>303053</v>
      </c>
      <c r="H42" s="424">
        <v>121283</v>
      </c>
      <c r="I42" s="424">
        <v>263970</v>
      </c>
      <c r="J42" s="424">
        <v>140200</v>
      </c>
      <c r="K42" s="424">
        <v>49352</v>
      </c>
      <c r="L42" s="1"/>
    </row>
    <row r="43" spans="1:12" ht="15" customHeight="1">
      <c r="A43" s="51"/>
      <c r="B43" s="391" t="s">
        <v>9</v>
      </c>
      <c r="C43" s="366">
        <v>68184</v>
      </c>
      <c r="D43" s="366">
        <v>22331</v>
      </c>
      <c r="E43" s="366">
        <v>11495</v>
      </c>
      <c r="F43" s="393">
        <v>51508</v>
      </c>
      <c r="G43" s="393">
        <v>21052</v>
      </c>
      <c r="H43" s="393">
        <v>4856</v>
      </c>
      <c r="I43" s="393">
        <v>16676</v>
      </c>
      <c r="J43" s="366">
        <v>1279</v>
      </c>
      <c r="K43" s="393">
        <v>6639</v>
      </c>
      <c r="L43" s="1"/>
    </row>
    <row r="44" spans="1:12" ht="15" customHeight="1">
      <c r="A44" s="51"/>
      <c r="B44" s="362" t="s">
        <v>8</v>
      </c>
      <c r="C44" s="350">
        <v>56121</v>
      </c>
      <c r="D44" s="366">
        <v>21072</v>
      </c>
      <c r="E44" s="350">
        <v>6416</v>
      </c>
      <c r="F44" s="369">
        <v>53555</v>
      </c>
      <c r="G44" s="369">
        <v>21072</v>
      </c>
      <c r="H44" s="369">
        <v>6164</v>
      </c>
      <c r="I44" s="369">
        <v>2566</v>
      </c>
      <c r="J44" s="350">
        <v>0</v>
      </c>
      <c r="K44" s="369">
        <v>252</v>
      </c>
      <c r="L44" s="1"/>
    </row>
    <row r="45" spans="1:11" ht="15" customHeight="1">
      <c r="A45" s="51"/>
      <c r="B45" s="362" t="s">
        <v>10</v>
      </c>
      <c r="C45" s="350">
        <v>4228</v>
      </c>
      <c r="D45" s="366">
        <v>2237</v>
      </c>
      <c r="E45" s="350">
        <v>1121</v>
      </c>
      <c r="F45" s="369">
        <v>4022</v>
      </c>
      <c r="G45" s="369">
        <v>2081</v>
      </c>
      <c r="H45" s="369">
        <v>1102</v>
      </c>
      <c r="I45" s="369">
        <v>206</v>
      </c>
      <c r="J45" s="350">
        <v>156</v>
      </c>
      <c r="K45" s="369">
        <v>19</v>
      </c>
    </row>
    <row r="46" spans="1:11" ht="15" customHeight="1">
      <c r="A46" s="51"/>
      <c r="B46" s="362" t="s">
        <v>1</v>
      </c>
      <c r="C46" s="350">
        <v>742001</v>
      </c>
      <c r="D46" s="366">
        <v>397613</v>
      </c>
      <c r="E46" s="350">
        <v>151603</v>
      </c>
      <c r="F46" s="369">
        <v>497479</v>
      </c>
      <c r="G46" s="369">
        <v>258848</v>
      </c>
      <c r="H46" s="369">
        <v>109161</v>
      </c>
      <c r="I46" s="369">
        <v>244522</v>
      </c>
      <c r="J46" s="350">
        <v>138765</v>
      </c>
      <c r="K46" s="369">
        <v>42442</v>
      </c>
    </row>
    <row r="47" spans="1:12" ht="15" customHeight="1">
      <c r="A47" s="462">
        <v>2012</v>
      </c>
      <c r="B47" s="463" t="s">
        <v>4</v>
      </c>
      <c r="C47" s="424">
        <v>944904</v>
      </c>
      <c r="D47" s="424">
        <v>541850</v>
      </c>
      <c r="E47" s="424">
        <v>189035</v>
      </c>
      <c r="F47" s="424">
        <v>640683</v>
      </c>
      <c r="G47" s="424">
        <v>347370</v>
      </c>
      <c r="H47" s="424">
        <v>135782</v>
      </c>
      <c r="I47" s="424">
        <v>304221</v>
      </c>
      <c r="J47" s="424">
        <v>194480</v>
      </c>
      <c r="K47" s="424">
        <v>53253</v>
      </c>
      <c r="L47" s="1"/>
    </row>
    <row r="48" spans="1:12" ht="15" customHeight="1">
      <c r="A48" s="51"/>
      <c r="B48" s="391" t="s">
        <v>9</v>
      </c>
      <c r="C48" s="366">
        <v>64424</v>
      </c>
      <c r="D48" s="366">
        <v>25075</v>
      </c>
      <c r="E48" s="366">
        <v>11009</v>
      </c>
      <c r="F48" s="393">
        <v>53504</v>
      </c>
      <c r="G48" s="393">
        <v>22156</v>
      </c>
      <c r="H48" s="393">
        <v>5067</v>
      </c>
      <c r="I48" s="393">
        <v>10920</v>
      </c>
      <c r="J48" s="366">
        <v>2919</v>
      </c>
      <c r="K48" s="393">
        <v>5942</v>
      </c>
      <c r="L48" s="1"/>
    </row>
    <row r="49" spans="1:12" ht="15" customHeight="1">
      <c r="A49" s="51"/>
      <c r="B49" s="362" t="s">
        <v>8</v>
      </c>
      <c r="C49" s="366">
        <v>62318</v>
      </c>
      <c r="D49" s="366">
        <v>24158</v>
      </c>
      <c r="E49" s="366">
        <v>7928</v>
      </c>
      <c r="F49" s="369">
        <v>62189</v>
      </c>
      <c r="G49" s="369">
        <v>24104</v>
      </c>
      <c r="H49" s="369">
        <v>7862</v>
      </c>
      <c r="I49" s="369">
        <v>129</v>
      </c>
      <c r="J49" s="350">
        <v>54</v>
      </c>
      <c r="K49" s="369">
        <v>66</v>
      </c>
      <c r="L49" s="1"/>
    </row>
    <row r="50" spans="1:11" ht="15" customHeight="1">
      <c r="A50" s="51"/>
      <c r="B50" s="362" t="s">
        <v>10</v>
      </c>
      <c r="C50" s="366">
        <v>14193</v>
      </c>
      <c r="D50" s="366">
        <v>6376</v>
      </c>
      <c r="E50" s="366">
        <v>3403</v>
      </c>
      <c r="F50" s="369">
        <v>6072</v>
      </c>
      <c r="G50" s="369">
        <v>2832</v>
      </c>
      <c r="H50" s="369">
        <v>1607</v>
      </c>
      <c r="I50" s="369">
        <v>8121</v>
      </c>
      <c r="J50" s="350">
        <v>3544</v>
      </c>
      <c r="K50" s="369">
        <v>1796</v>
      </c>
    </row>
    <row r="51" spans="1:11" ht="15" customHeight="1">
      <c r="A51" s="51"/>
      <c r="B51" s="362" t="s">
        <v>1</v>
      </c>
      <c r="C51" s="366">
        <v>803969</v>
      </c>
      <c r="D51" s="366">
        <v>486241</v>
      </c>
      <c r="E51" s="366">
        <v>166695</v>
      </c>
      <c r="F51" s="369">
        <v>518918</v>
      </c>
      <c r="G51" s="369">
        <v>298278</v>
      </c>
      <c r="H51" s="369">
        <v>121246</v>
      </c>
      <c r="I51" s="369">
        <v>285051</v>
      </c>
      <c r="J51" s="350">
        <v>187963</v>
      </c>
      <c r="K51" s="369">
        <v>45449</v>
      </c>
    </row>
    <row r="52" spans="1:11" ht="15" customHeight="1">
      <c r="A52" s="462">
        <v>2013</v>
      </c>
      <c r="B52" s="463" t="s">
        <v>4</v>
      </c>
      <c r="C52" s="508">
        <v>995746</v>
      </c>
      <c r="D52" s="508">
        <f>SUM(D53:D56)</f>
        <v>521766</v>
      </c>
      <c r="E52" s="508">
        <v>194962</v>
      </c>
      <c r="F52" s="508">
        <v>654569</v>
      </c>
      <c r="G52" s="508">
        <f>SUM(G53:G56)</f>
        <v>327697</v>
      </c>
      <c r="H52" s="508">
        <v>137842</v>
      </c>
      <c r="I52" s="508">
        <v>341177</v>
      </c>
      <c r="J52" s="508">
        <f>SUM(J53:J56)</f>
        <v>194069</v>
      </c>
      <c r="K52" s="508">
        <v>57120</v>
      </c>
    </row>
    <row r="53" spans="1:11" ht="15" customHeight="1">
      <c r="A53" s="51"/>
      <c r="B53" s="391" t="s">
        <v>9</v>
      </c>
      <c r="C53" s="394">
        <v>61975</v>
      </c>
      <c r="D53" s="394">
        <v>23794</v>
      </c>
      <c r="E53" s="394">
        <v>6583</v>
      </c>
      <c r="F53" s="394">
        <v>56219</v>
      </c>
      <c r="G53" s="394">
        <v>21280</v>
      </c>
      <c r="H53" s="394">
        <v>5825</v>
      </c>
      <c r="I53" s="394">
        <v>5756</v>
      </c>
      <c r="J53" s="394">
        <v>2514</v>
      </c>
      <c r="K53" s="394">
        <v>758</v>
      </c>
    </row>
    <row r="54" spans="1:11" ht="15" customHeight="1">
      <c r="A54" s="51"/>
      <c r="B54" s="362" t="s">
        <v>8</v>
      </c>
      <c r="C54" s="394">
        <v>67323</v>
      </c>
      <c r="D54" s="394">
        <v>24883</v>
      </c>
      <c r="E54" s="394">
        <v>8227</v>
      </c>
      <c r="F54" s="394">
        <v>67256</v>
      </c>
      <c r="G54" s="394">
        <v>24883</v>
      </c>
      <c r="H54" s="394">
        <v>8226</v>
      </c>
      <c r="I54" s="394">
        <v>67</v>
      </c>
      <c r="J54" s="394">
        <v>0</v>
      </c>
      <c r="K54" s="394">
        <v>1</v>
      </c>
    </row>
    <row r="55" spans="1:11" ht="15" customHeight="1">
      <c r="A55" s="51"/>
      <c r="B55" s="362" t="s">
        <v>10</v>
      </c>
      <c r="C55" s="394">
        <v>13871</v>
      </c>
      <c r="D55" s="394">
        <v>7089</v>
      </c>
      <c r="E55" s="394">
        <v>3428</v>
      </c>
      <c r="F55" s="394">
        <v>5846</v>
      </c>
      <c r="G55" s="394">
        <v>2966</v>
      </c>
      <c r="H55" s="394">
        <v>1589</v>
      </c>
      <c r="I55" s="394">
        <v>8025</v>
      </c>
      <c r="J55" s="394">
        <v>4123</v>
      </c>
      <c r="K55" s="394">
        <v>1839</v>
      </c>
    </row>
    <row r="56" spans="1:11" ht="15" customHeight="1">
      <c r="A56" s="51"/>
      <c r="B56" s="362" t="s">
        <v>1</v>
      </c>
      <c r="C56" s="394">
        <v>852577</v>
      </c>
      <c r="D56" s="394">
        <v>466000</v>
      </c>
      <c r="E56" s="394">
        <v>176724</v>
      </c>
      <c r="F56" s="394">
        <v>525248</v>
      </c>
      <c r="G56" s="394">
        <v>278568</v>
      </c>
      <c r="H56" s="394">
        <v>122202</v>
      </c>
      <c r="I56" s="394">
        <v>327329</v>
      </c>
      <c r="J56" s="394">
        <v>187432</v>
      </c>
      <c r="K56" s="394">
        <v>54522</v>
      </c>
    </row>
    <row r="57" spans="1:11" ht="15" customHeight="1">
      <c r="A57" s="462">
        <v>2014</v>
      </c>
      <c r="B57" s="463" t="s">
        <v>4</v>
      </c>
      <c r="C57" s="508">
        <f>SUM(C58:C61)</f>
        <v>1029767</v>
      </c>
      <c r="D57" s="508">
        <f aca="true" t="shared" si="0" ref="D57:K57">SUM(D58:D61)</f>
        <v>569973</v>
      </c>
      <c r="E57" s="508">
        <f t="shared" si="0"/>
        <v>206129</v>
      </c>
      <c r="F57" s="508">
        <f t="shared" si="0"/>
        <v>645125</v>
      </c>
      <c r="G57" s="508">
        <f t="shared" si="0"/>
        <v>323379</v>
      </c>
      <c r="H57" s="508">
        <f t="shared" si="0"/>
        <v>134049</v>
      </c>
      <c r="I57" s="508">
        <f t="shared" si="0"/>
        <v>384642</v>
      </c>
      <c r="J57" s="508">
        <f t="shared" si="0"/>
        <v>246594</v>
      </c>
      <c r="K57" s="508">
        <f t="shared" si="0"/>
        <v>72080</v>
      </c>
    </row>
    <row r="58" spans="1:11" ht="14.25">
      <c r="A58" s="51"/>
      <c r="B58" s="391" t="s">
        <v>9</v>
      </c>
      <c r="C58" s="394">
        <f>F58+I58</f>
        <v>63118</v>
      </c>
      <c r="D58" s="394">
        <f aca="true" t="shared" si="1" ref="D58:E61">G58+J58</f>
        <v>23067</v>
      </c>
      <c r="E58" s="394">
        <f t="shared" si="1"/>
        <v>6845</v>
      </c>
      <c r="F58" s="394">
        <v>57628</v>
      </c>
      <c r="G58" s="394">
        <v>21168</v>
      </c>
      <c r="H58" s="394">
        <v>6444</v>
      </c>
      <c r="I58" s="394">
        <v>5490</v>
      </c>
      <c r="J58" s="394">
        <v>1899</v>
      </c>
      <c r="K58" s="394">
        <v>401</v>
      </c>
    </row>
    <row r="59" spans="1:11" ht="14.25">
      <c r="A59" s="51"/>
      <c r="B59" s="362" t="s">
        <v>8</v>
      </c>
      <c r="C59" s="394">
        <f>F59+I59</f>
        <v>73397</v>
      </c>
      <c r="D59" s="394">
        <f t="shared" si="1"/>
        <v>27483</v>
      </c>
      <c r="E59" s="394">
        <f t="shared" si="1"/>
        <v>9117</v>
      </c>
      <c r="F59" s="394">
        <v>73340</v>
      </c>
      <c r="G59" s="394">
        <v>27482</v>
      </c>
      <c r="H59" s="394">
        <v>9117</v>
      </c>
      <c r="I59" s="394">
        <v>57</v>
      </c>
      <c r="J59" s="394">
        <v>1</v>
      </c>
      <c r="K59" s="394">
        <v>0</v>
      </c>
    </row>
    <row r="60" spans="1:11" ht="14.25">
      <c r="A60" s="51"/>
      <c r="B60" s="362" t="s">
        <v>10</v>
      </c>
      <c r="C60" s="394">
        <f>F60+I60</f>
        <v>5774</v>
      </c>
      <c r="D60" s="394">
        <f t="shared" si="1"/>
        <v>2543</v>
      </c>
      <c r="E60" s="394">
        <f t="shared" si="1"/>
        <v>1407</v>
      </c>
      <c r="F60" s="394">
        <v>4648</v>
      </c>
      <c r="G60" s="394">
        <v>1996</v>
      </c>
      <c r="H60" s="394">
        <v>1158</v>
      </c>
      <c r="I60" s="394">
        <v>1126</v>
      </c>
      <c r="J60" s="394">
        <v>547</v>
      </c>
      <c r="K60" s="394">
        <v>249</v>
      </c>
    </row>
    <row r="61" spans="1:11" ht="14.25">
      <c r="A61" s="51"/>
      <c r="B61" s="362" t="s">
        <v>1</v>
      </c>
      <c r="C61" s="394">
        <f>F61+I61</f>
        <v>887478</v>
      </c>
      <c r="D61" s="394">
        <f t="shared" si="1"/>
        <v>516880</v>
      </c>
      <c r="E61" s="394">
        <f t="shared" si="1"/>
        <v>188760</v>
      </c>
      <c r="F61" s="394">
        <v>509509</v>
      </c>
      <c r="G61" s="394">
        <v>272733</v>
      </c>
      <c r="H61" s="394">
        <v>117330</v>
      </c>
      <c r="I61" s="394">
        <v>377969</v>
      </c>
      <c r="J61" s="394">
        <v>244147</v>
      </c>
      <c r="K61" s="394">
        <v>71430</v>
      </c>
    </row>
    <row r="62" spans="1:11" ht="14.25">
      <c r="A62" s="462">
        <v>2015</v>
      </c>
      <c r="B62" s="463" t="s">
        <v>4</v>
      </c>
      <c r="C62" s="508">
        <f>SUM(C63:C66)</f>
        <v>1010142</v>
      </c>
      <c r="D62" s="508">
        <f aca="true" t="shared" si="2" ref="D62:K62">SUM(D63:D66)</f>
        <v>516965</v>
      </c>
      <c r="E62" s="508">
        <f t="shared" si="2"/>
        <v>231584</v>
      </c>
      <c r="F62" s="508">
        <f t="shared" si="2"/>
        <v>617468</v>
      </c>
      <c r="G62" s="508">
        <f t="shared" si="2"/>
        <v>282184</v>
      </c>
      <c r="H62" s="508">
        <f t="shared" si="2"/>
        <v>143468</v>
      </c>
      <c r="I62" s="508">
        <f t="shared" si="2"/>
        <v>392674</v>
      </c>
      <c r="J62" s="508">
        <f t="shared" si="2"/>
        <v>234781</v>
      </c>
      <c r="K62" s="508">
        <f t="shared" si="2"/>
        <v>88116</v>
      </c>
    </row>
    <row r="63" spans="1:11" ht="14.25">
      <c r="A63" s="51"/>
      <c r="B63" s="391" t="s">
        <v>9</v>
      </c>
      <c r="C63" s="394">
        <f aca="true" t="shared" si="3" ref="C63:E66">F63+I63</f>
        <v>68862</v>
      </c>
      <c r="D63" s="394">
        <f t="shared" si="3"/>
        <v>26590</v>
      </c>
      <c r="E63" s="394">
        <f t="shared" si="3"/>
        <v>7527</v>
      </c>
      <c r="F63" s="394">
        <v>60381</v>
      </c>
      <c r="G63" s="394">
        <v>23252</v>
      </c>
      <c r="H63" s="394">
        <v>6725</v>
      </c>
      <c r="I63" s="394">
        <v>8481</v>
      </c>
      <c r="J63" s="394">
        <v>3338</v>
      </c>
      <c r="K63" s="394">
        <v>802</v>
      </c>
    </row>
    <row r="64" spans="1:11" ht="14.25">
      <c r="A64" s="51"/>
      <c r="B64" s="362" t="s">
        <v>8</v>
      </c>
      <c r="C64" s="394">
        <f t="shared" si="3"/>
        <v>76699</v>
      </c>
      <c r="D64" s="394">
        <f t="shared" si="3"/>
        <v>33243</v>
      </c>
      <c r="E64" s="394">
        <f t="shared" si="3"/>
        <v>10956</v>
      </c>
      <c r="F64" s="394">
        <v>74166</v>
      </c>
      <c r="G64" s="394">
        <v>29371</v>
      </c>
      <c r="H64" s="394">
        <v>10955</v>
      </c>
      <c r="I64" s="394">
        <v>2533</v>
      </c>
      <c r="J64" s="394">
        <v>3872</v>
      </c>
      <c r="K64" s="394">
        <v>1</v>
      </c>
    </row>
    <row r="65" spans="1:11" ht="14.25">
      <c r="A65" s="51"/>
      <c r="B65" s="362" t="s">
        <v>10</v>
      </c>
      <c r="C65" s="394">
        <f t="shared" si="3"/>
        <v>3648</v>
      </c>
      <c r="D65" s="394">
        <f t="shared" si="3"/>
        <v>1399</v>
      </c>
      <c r="E65" s="394">
        <f t="shared" si="3"/>
        <v>1046</v>
      </c>
      <c r="F65" s="394">
        <v>3010</v>
      </c>
      <c r="G65" s="394">
        <v>1262</v>
      </c>
      <c r="H65" s="394">
        <v>921</v>
      </c>
      <c r="I65" s="394">
        <v>638</v>
      </c>
      <c r="J65" s="394">
        <v>137</v>
      </c>
      <c r="K65" s="394">
        <v>125</v>
      </c>
    </row>
    <row r="66" spans="1:11" ht="14.25">
      <c r="A66" s="51"/>
      <c r="B66" s="362" t="s">
        <v>1</v>
      </c>
      <c r="C66" s="394">
        <f t="shared" si="3"/>
        <v>860933</v>
      </c>
      <c r="D66" s="394">
        <f t="shared" si="3"/>
        <v>455733</v>
      </c>
      <c r="E66" s="394">
        <f t="shared" si="3"/>
        <v>212055</v>
      </c>
      <c r="F66" s="394">
        <v>479911</v>
      </c>
      <c r="G66" s="394">
        <v>228299</v>
      </c>
      <c r="H66" s="394">
        <v>124867</v>
      </c>
      <c r="I66" s="394">
        <v>381022</v>
      </c>
      <c r="J66" s="394">
        <v>227434</v>
      </c>
      <c r="K66" s="394">
        <v>87188</v>
      </c>
    </row>
    <row r="67" spans="1:11" ht="6" customHeight="1">
      <c r="A67" s="464"/>
      <c r="B67" s="464"/>
      <c r="C67" s="464"/>
      <c r="D67" s="464"/>
      <c r="E67" s="509"/>
      <c r="F67" s="510"/>
      <c r="G67" s="510"/>
      <c r="H67" s="464"/>
      <c r="I67" s="464"/>
      <c r="J67" s="464"/>
      <c r="K67" s="464"/>
    </row>
    <row r="68" spans="1:7" ht="15">
      <c r="A68" s="58" t="s">
        <v>77</v>
      </c>
      <c r="E68" s="161"/>
      <c r="F68" s="160"/>
      <c r="G68" s="160"/>
    </row>
  </sheetData>
  <sheetProtection/>
  <mergeCells count="6">
    <mergeCell ref="B3:B4"/>
    <mergeCell ref="A3:A4"/>
    <mergeCell ref="A1:K1"/>
    <mergeCell ref="F3:H3"/>
    <mergeCell ref="I3:K3"/>
    <mergeCell ref="C3:E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2"/>
  <headerFooter>
    <oddHeader>&amp;C&amp;"-,Negrito"&amp;14&amp;K04-049PRINCIPAIS RESULTADOS - CENSO DA EDUCAÇÃO SUPERIOR</oddHeader>
    <oddFooter>&amp;C&amp;G&amp;RTabela 4.8</oddFooter>
  </headerFooter>
  <rowBreaks count="1" manualBreakCount="1">
    <brk id="35" max="10" man="1"/>
  </rowBreaks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Z43"/>
  <sheetViews>
    <sheetView showGridLines="0" workbookViewId="0" topLeftCell="A1">
      <selection activeCell="A1" sqref="A1:H1"/>
    </sheetView>
  </sheetViews>
  <sheetFormatPr defaultColWidth="9.140625" defaultRowHeight="15"/>
  <cols>
    <col min="1" max="1" width="7.421875" style="10" customWidth="1"/>
    <col min="2" max="2" width="13.28125" style="10" customWidth="1"/>
    <col min="3" max="8" width="10.7109375" style="10" customWidth="1"/>
    <col min="9" max="11" width="16.421875" style="10" customWidth="1"/>
    <col min="12" max="16" width="18.421875" style="10" customWidth="1"/>
    <col min="17" max="21" width="18.57421875" style="10" customWidth="1"/>
    <col min="22" max="26" width="20.421875" style="10" customWidth="1"/>
    <col min="27" max="27" width="21.8515625" style="10" customWidth="1"/>
    <col min="28" max="31" width="21.8515625" style="10" bestFit="1" customWidth="1"/>
    <col min="32" max="36" width="13.8515625" style="10" bestFit="1" customWidth="1"/>
    <col min="37" max="16384" width="9.140625" style="10" customWidth="1"/>
  </cols>
  <sheetData>
    <row r="1" spans="1:26" ht="41.25" customHeight="1">
      <c r="A1" s="683" t="s">
        <v>254</v>
      </c>
      <c r="B1" s="683"/>
      <c r="C1" s="683"/>
      <c r="D1" s="683"/>
      <c r="E1" s="683"/>
      <c r="F1" s="683"/>
      <c r="G1" s="683"/>
      <c r="H1" s="683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</row>
    <row r="2" spans="1:26" ht="6" customHeight="1">
      <c r="A2" s="31"/>
      <c r="B2" s="31"/>
      <c r="C2" s="31"/>
      <c r="D2" s="31"/>
      <c r="E2" s="31"/>
      <c r="F2" s="31"/>
      <c r="G2" s="31"/>
      <c r="H2" s="31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</row>
    <row r="3" spans="1:8" ht="30.75" customHeight="1">
      <c r="A3" s="684" t="s">
        <v>53</v>
      </c>
      <c r="B3" s="686" t="s">
        <v>75</v>
      </c>
      <c r="C3" s="688" t="s">
        <v>17</v>
      </c>
      <c r="D3" s="688"/>
      <c r="E3" s="689" t="s">
        <v>138</v>
      </c>
      <c r="F3" s="690"/>
      <c r="G3" s="688" t="s">
        <v>18</v>
      </c>
      <c r="H3" s="689"/>
    </row>
    <row r="4" spans="1:8" ht="19.5" customHeight="1">
      <c r="A4" s="685"/>
      <c r="B4" s="687"/>
      <c r="C4" s="156" t="s">
        <v>139</v>
      </c>
      <c r="D4" s="156" t="s">
        <v>140</v>
      </c>
      <c r="E4" s="156" t="s">
        <v>139</v>
      </c>
      <c r="F4" s="156" t="s">
        <v>140</v>
      </c>
      <c r="G4" s="156" t="s">
        <v>139</v>
      </c>
      <c r="H4" s="157" t="s">
        <v>140</v>
      </c>
    </row>
    <row r="5" spans="1:8" ht="6" customHeight="1">
      <c r="A5" s="158"/>
      <c r="B5" s="159"/>
      <c r="C5" s="159"/>
      <c r="D5" s="159"/>
      <c r="E5" s="159"/>
      <c r="F5" s="159"/>
      <c r="G5" s="159"/>
      <c r="H5" s="159"/>
    </row>
    <row r="6" spans="1:8" ht="15" customHeight="1">
      <c r="A6" s="474">
        <v>2006</v>
      </c>
      <c r="B6" s="502" t="s">
        <v>4</v>
      </c>
      <c r="C6" s="503">
        <v>1828976</v>
      </c>
      <c r="D6" s="503">
        <v>2847670</v>
      </c>
      <c r="E6" s="503">
        <v>504675</v>
      </c>
      <c r="F6" s="503">
        <v>943834</v>
      </c>
      <c r="G6" s="503">
        <v>270403</v>
      </c>
      <c r="H6" s="503">
        <v>466426</v>
      </c>
    </row>
    <row r="7" spans="1:8" ht="15" customHeight="1">
      <c r="A7" s="265"/>
      <c r="B7" s="395" t="s">
        <v>9</v>
      </c>
      <c r="C7" s="396">
        <v>440419</v>
      </c>
      <c r="D7" s="396">
        <v>149402</v>
      </c>
      <c r="E7" s="396">
        <v>104524</v>
      </c>
      <c r="F7" s="396">
        <v>37465</v>
      </c>
      <c r="G7" s="396">
        <v>63969</v>
      </c>
      <c r="H7" s="396">
        <v>19717</v>
      </c>
    </row>
    <row r="8" spans="1:8" ht="15" customHeight="1">
      <c r="A8" s="265"/>
      <c r="B8" s="395" t="s">
        <v>8</v>
      </c>
      <c r="C8" s="396">
        <v>283141</v>
      </c>
      <c r="D8" s="396">
        <v>198615</v>
      </c>
      <c r="E8" s="396">
        <v>66416</v>
      </c>
      <c r="F8" s="396">
        <v>50883</v>
      </c>
      <c r="G8" s="396">
        <v>44871</v>
      </c>
      <c r="H8" s="396">
        <v>31645</v>
      </c>
    </row>
    <row r="9" spans="1:8" ht="15" customHeight="1">
      <c r="A9" s="265"/>
      <c r="B9" s="395" t="s">
        <v>10</v>
      </c>
      <c r="C9" s="396">
        <v>38198</v>
      </c>
      <c r="D9" s="396">
        <v>99529</v>
      </c>
      <c r="E9" s="396">
        <v>10037</v>
      </c>
      <c r="F9" s="396">
        <v>28082</v>
      </c>
      <c r="G9" s="396">
        <v>5189</v>
      </c>
      <c r="H9" s="396">
        <v>17694</v>
      </c>
    </row>
    <row r="10" spans="1:8" ht="15" customHeight="1">
      <c r="A10" s="265"/>
      <c r="B10" s="397" t="s">
        <v>1</v>
      </c>
      <c r="C10" s="396">
        <v>1067218</v>
      </c>
      <c r="D10" s="396">
        <v>2400124</v>
      </c>
      <c r="E10" s="396">
        <v>323698</v>
      </c>
      <c r="F10" s="396">
        <v>827404</v>
      </c>
      <c r="G10" s="396">
        <v>156374</v>
      </c>
      <c r="H10" s="396">
        <v>397370</v>
      </c>
    </row>
    <row r="11" spans="1:8" ht="6" customHeight="1">
      <c r="A11" s="265"/>
      <c r="B11" s="397"/>
      <c r="C11" s="396"/>
      <c r="D11" s="396"/>
      <c r="E11" s="396"/>
      <c r="F11" s="396"/>
      <c r="G11" s="396"/>
      <c r="H11" s="396"/>
    </row>
    <row r="12" spans="1:8" ht="15" customHeight="1">
      <c r="A12" s="474">
        <v>2008</v>
      </c>
      <c r="B12" s="502" t="s">
        <v>4</v>
      </c>
      <c r="C12" s="503">
        <v>1900443</v>
      </c>
      <c r="D12" s="503">
        <v>3179613</v>
      </c>
      <c r="E12" s="503">
        <v>509222</v>
      </c>
      <c r="F12" s="503">
        <v>996597</v>
      </c>
      <c r="G12" s="503">
        <v>284697</v>
      </c>
      <c r="H12" s="503">
        <v>515621</v>
      </c>
    </row>
    <row r="13" spans="1:8" ht="15" customHeight="1">
      <c r="A13" s="265"/>
      <c r="B13" s="395" t="s">
        <v>9</v>
      </c>
      <c r="C13" s="396">
        <v>476509</v>
      </c>
      <c r="D13" s="396">
        <v>166592</v>
      </c>
      <c r="E13" s="396">
        <v>115890</v>
      </c>
      <c r="F13" s="396">
        <v>46225</v>
      </c>
      <c r="G13" s="396">
        <v>64031</v>
      </c>
      <c r="H13" s="396">
        <v>20005</v>
      </c>
    </row>
    <row r="14" spans="1:8" ht="15" customHeight="1">
      <c r="A14" s="265"/>
      <c r="B14" s="395" t="s">
        <v>8</v>
      </c>
      <c r="C14" s="396">
        <v>276792</v>
      </c>
      <c r="D14" s="396">
        <v>213443</v>
      </c>
      <c r="E14" s="396">
        <v>61998</v>
      </c>
      <c r="F14" s="396">
        <v>49915</v>
      </c>
      <c r="G14" s="396">
        <v>49374</v>
      </c>
      <c r="H14" s="396">
        <v>29505</v>
      </c>
    </row>
    <row r="15" spans="1:8" ht="15" customHeight="1">
      <c r="A15" s="265"/>
      <c r="B15" s="395" t="s">
        <v>10</v>
      </c>
      <c r="C15" s="396">
        <v>39880</v>
      </c>
      <c r="D15" s="396">
        <v>100749</v>
      </c>
      <c r="E15" s="396">
        <v>8303</v>
      </c>
      <c r="F15" s="396">
        <v>24982</v>
      </c>
      <c r="G15" s="396">
        <v>6126</v>
      </c>
      <c r="H15" s="396">
        <v>18717</v>
      </c>
    </row>
    <row r="16" spans="1:8" ht="15" customHeight="1">
      <c r="A16" s="265"/>
      <c r="B16" s="397" t="s">
        <v>1</v>
      </c>
      <c r="C16" s="398">
        <v>1107262</v>
      </c>
      <c r="D16" s="398">
        <v>2698829</v>
      </c>
      <c r="E16" s="398">
        <v>323031</v>
      </c>
      <c r="F16" s="398">
        <v>875475</v>
      </c>
      <c r="G16" s="398">
        <v>165166</v>
      </c>
      <c r="H16" s="398">
        <v>447394</v>
      </c>
    </row>
    <row r="17" spans="1:8" ht="6" customHeight="1">
      <c r="A17" s="265"/>
      <c r="B17" s="397"/>
      <c r="C17" s="398"/>
      <c r="D17" s="398"/>
      <c r="E17" s="398"/>
      <c r="F17" s="398"/>
      <c r="G17" s="398"/>
      <c r="H17" s="398"/>
    </row>
    <row r="18" spans="1:8" ht="15" customHeight="1">
      <c r="A18" s="474">
        <v>2010</v>
      </c>
      <c r="B18" s="499" t="s">
        <v>4</v>
      </c>
      <c r="C18" s="501">
        <v>1991640</v>
      </c>
      <c r="D18" s="501">
        <v>3457480</v>
      </c>
      <c r="E18" s="501">
        <v>554377</v>
      </c>
      <c r="F18" s="501">
        <v>1035835</v>
      </c>
      <c r="G18" s="501">
        <v>274949</v>
      </c>
      <c r="H18" s="501">
        <v>554337</v>
      </c>
    </row>
    <row r="19" spans="1:8" ht="15" customHeight="1">
      <c r="A19" s="265"/>
      <c r="B19" s="399" t="s">
        <v>9</v>
      </c>
      <c r="C19" s="400">
        <v>597350</v>
      </c>
      <c r="D19" s="400">
        <v>236584</v>
      </c>
      <c r="E19" s="400">
        <v>168038</v>
      </c>
      <c r="F19" s="400">
        <v>83021</v>
      </c>
      <c r="G19" s="400">
        <v>71480</v>
      </c>
      <c r="H19" s="400">
        <v>21962</v>
      </c>
    </row>
    <row r="20" spans="1:8" ht="15" customHeight="1">
      <c r="A20" s="265"/>
      <c r="B20" s="399" t="s">
        <v>8</v>
      </c>
      <c r="C20" s="400">
        <v>284611</v>
      </c>
      <c r="D20" s="400">
        <v>240087</v>
      </c>
      <c r="E20" s="400">
        <v>69508</v>
      </c>
      <c r="F20" s="400">
        <v>60527</v>
      </c>
      <c r="G20" s="400">
        <v>36740</v>
      </c>
      <c r="H20" s="400">
        <v>30103</v>
      </c>
    </row>
    <row r="21" spans="1:8" ht="15" customHeight="1">
      <c r="A21" s="265"/>
      <c r="B21" s="399" t="s">
        <v>10</v>
      </c>
      <c r="C21" s="400">
        <v>24496</v>
      </c>
      <c r="D21" s="400">
        <v>78568</v>
      </c>
      <c r="E21" s="400">
        <v>6061</v>
      </c>
      <c r="F21" s="400">
        <v>21407</v>
      </c>
      <c r="G21" s="400">
        <v>3868</v>
      </c>
      <c r="H21" s="400">
        <v>14254</v>
      </c>
    </row>
    <row r="22" spans="1:8" ht="15" customHeight="1">
      <c r="A22" s="265"/>
      <c r="B22" s="399" t="s">
        <v>1</v>
      </c>
      <c r="C22" s="400">
        <v>1085183</v>
      </c>
      <c r="D22" s="400">
        <v>2902241</v>
      </c>
      <c r="E22" s="400">
        <v>310770</v>
      </c>
      <c r="F22" s="400">
        <v>870880</v>
      </c>
      <c r="G22" s="400">
        <v>162861</v>
      </c>
      <c r="H22" s="400">
        <v>488018</v>
      </c>
    </row>
    <row r="23" spans="1:8" ht="6" customHeight="1">
      <c r="A23" s="265"/>
      <c r="B23" s="399"/>
      <c r="C23" s="400"/>
      <c r="D23" s="400"/>
      <c r="E23" s="400"/>
      <c r="F23" s="400"/>
      <c r="G23" s="400"/>
      <c r="H23" s="400"/>
    </row>
    <row r="24" spans="1:8" ht="15" customHeight="1">
      <c r="A24" s="474">
        <v>2012</v>
      </c>
      <c r="B24" s="499" t="s">
        <v>4</v>
      </c>
      <c r="C24" s="500">
        <v>2185259</v>
      </c>
      <c r="D24" s="500">
        <v>3738579</v>
      </c>
      <c r="E24" s="500">
        <v>670310</v>
      </c>
      <c r="F24" s="500">
        <v>1300082</v>
      </c>
      <c r="G24" s="500">
        <v>289934</v>
      </c>
      <c r="H24" s="500">
        <v>586157</v>
      </c>
    </row>
    <row r="25" spans="1:8" ht="15" customHeight="1">
      <c r="A25" s="265"/>
      <c r="B25" s="399" t="s">
        <v>9</v>
      </c>
      <c r="C25" s="401">
        <v>687684</v>
      </c>
      <c r="D25" s="401">
        <v>297518</v>
      </c>
      <c r="E25" s="401">
        <v>183513</v>
      </c>
      <c r="F25" s="401">
        <v>93988</v>
      </c>
      <c r="G25" s="401">
        <v>71850</v>
      </c>
      <c r="H25" s="401">
        <v>24420</v>
      </c>
    </row>
    <row r="26" spans="1:8" ht="15" customHeight="1">
      <c r="A26" s="265"/>
      <c r="B26" s="399" t="s">
        <v>8</v>
      </c>
      <c r="C26" s="401">
        <v>328207</v>
      </c>
      <c r="D26" s="401">
        <v>232298</v>
      </c>
      <c r="E26" s="401">
        <v>83888</v>
      </c>
      <c r="F26" s="401">
        <v>56287</v>
      </c>
      <c r="G26" s="401">
        <v>45351</v>
      </c>
      <c r="H26" s="401">
        <v>33138</v>
      </c>
    </row>
    <row r="27" spans="1:8" ht="15" customHeight="1">
      <c r="A27" s="265"/>
      <c r="B27" s="399" t="s">
        <v>10</v>
      </c>
      <c r="C27" s="401">
        <v>39789</v>
      </c>
      <c r="D27" s="401">
        <v>130256</v>
      </c>
      <c r="E27" s="401">
        <v>9583</v>
      </c>
      <c r="F27" s="401">
        <v>34838</v>
      </c>
      <c r="G27" s="401">
        <v>6259</v>
      </c>
      <c r="H27" s="401">
        <v>21376</v>
      </c>
    </row>
    <row r="28" spans="1:8" ht="15" customHeight="1">
      <c r="A28" s="265"/>
      <c r="B28" s="402" t="s">
        <v>1</v>
      </c>
      <c r="C28" s="403">
        <v>1129579</v>
      </c>
      <c r="D28" s="403">
        <v>3078507</v>
      </c>
      <c r="E28" s="403">
        <v>393326</v>
      </c>
      <c r="F28" s="403">
        <v>1114969</v>
      </c>
      <c r="G28" s="403">
        <v>166474</v>
      </c>
      <c r="H28" s="403">
        <v>507223</v>
      </c>
    </row>
    <row r="29" spans="1:8" ht="6" customHeight="1">
      <c r="A29" s="265"/>
      <c r="B29" s="402"/>
      <c r="C29" s="403"/>
      <c r="D29" s="403"/>
      <c r="E29" s="403"/>
      <c r="F29" s="403"/>
      <c r="G29" s="403"/>
      <c r="H29" s="403"/>
    </row>
    <row r="30" spans="1:8" ht="15" customHeight="1">
      <c r="A30" s="474">
        <v>2014</v>
      </c>
      <c r="B30" s="499" t="s">
        <v>4</v>
      </c>
      <c r="C30" s="500">
        <f aca="true" t="shared" si="0" ref="C30:H30">SUM(C31:C34)</f>
        <v>2396923</v>
      </c>
      <c r="D30" s="500">
        <f t="shared" si="0"/>
        <v>4089248</v>
      </c>
      <c r="E30" s="500">
        <f t="shared" si="0"/>
        <v>719093</v>
      </c>
      <c r="F30" s="500">
        <f t="shared" si="0"/>
        <v>1391673</v>
      </c>
      <c r="G30" s="500">
        <f t="shared" si="0"/>
        <v>284860</v>
      </c>
      <c r="H30" s="500">
        <f t="shared" si="0"/>
        <v>552444</v>
      </c>
    </row>
    <row r="31" spans="1:8" ht="12.75">
      <c r="A31" s="265"/>
      <c r="B31" s="399" t="s">
        <v>9</v>
      </c>
      <c r="C31" s="401">
        <v>753094</v>
      </c>
      <c r="D31" s="401">
        <v>330492</v>
      </c>
      <c r="E31" s="401">
        <v>184829</v>
      </c>
      <c r="F31" s="401">
        <v>90489</v>
      </c>
      <c r="G31" s="401">
        <v>85781</v>
      </c>
      <c r="H31" s="401">
        <v>34207</v>
      </c>
    </row>
    <row r="32" spans="1:8" ht="12.75">
      <c r="A32" s="265"/>
      <c r="B32" s="399" t="s">
        <v>8</v>
      </c>
      <c r="C32" s="401">
        <v>331991</v>
      </c>
      <c r="D32" s="401">
        <v>244677</v>
      </c>
      <c r="E32" s="401">
        <v>73430</v>
      </c>
      <c r="F32" s="401">
        <v>57303</v>
      </c>
      <c r="G32" s="401">
        <v>47141</v>
      </c>
      <c r="H32" s="401">
        <v>34935</v>
      </c>
    </row>
    <row r="33" spans="1:8" ht="12.75">
      <c r="A33" s="265"/>
      <c r="B33" s="399" t="s">
        <v>10</v>
      </c>
      <c r="C33" s="401">
        <v>37792</v>
      </c>
      <c r="D33" s="401">
        <v>123583</v>
      </c>
      <c r="E33" s="401">
        <v>10667</v>
      </c>
      <c r="F33" s="401">
        <v>35698</v>
      </c>
      <c r="G33" s="401">
        <v>5276</v>
      </c>
      <c r="H33" s="401">
        <v>18374</v>
      </c>
    </row>
    <row r="34" spans="1:8" ht="12.75">
      <c r="A34" s="265"/>
      <c r="B34" s="402" t="s">
        <v>1</v>
      </c>
      <c r="C34" s="403">
        <v>1274046</v>
      </c>
      <c r="D34" s="403">
        <v>3390496</v>
      </c>
      <c r="E34" s="403">
        <v>450167</v>
      </c>
      <c r="F34" s="403">
        <v>1208183</v>
      </c>
      <c r="G34" s="403">
        <v>146662</v>
      </c>
      <c r="H34" s="403">
        <v>464928</v>
      </c>
    </row>
    <row r="35" spans="1:8" ht="6" customHeight="1">
      <c r="A35" s="265"/>
      <c r="B35" s="402"/>
      <c r="C35" s="403"/>
      <c r="D35" s="403"/>
      <c r="E35" s="403"/>
      <c r="F35" s="403"/>
      <c r="G35" s="403"/>
      <c r="H35" s="403"/>
    </row>
    <row r="36" spans="1:8" ht="12.75">
      <c r="A36" s="474">
        <v>2015</v>
      </c>
      <c r="B36" s="499" t="s">
        <v>4</v>
      </c>
      <c r="C36" s="500">
        <f aca="true" t="shared" si="1" ref="C36:H36">SUM(C37:C40)</f>
        <v>2516958</v>
      </c>
      <c r="D36" s="500">
        <f t="shared" si="1"/>
        <v>4116587</v>
      </c>
      <c r="E36" s="500">
        <f t="shared" si="1"/>
        <v>710952</v>
      </c>
      <c r="F36" s="500">
        <f t="shared" si="1"/>
        <v>1233226</v>
      </c>
      <c r="G36" s="500">
        <f t="shared" si="1"/>
        <v>309356</v>
      </c>
      <c r="H36" s="500">
        <f t="shared" si="1"/>
        <v>607007</v>
      </c>
    </row>
    <row r="37" spans="1:8" ht="12.75">
      <c r="A37" s="265"/>
      <c r="B37" s="399" t="s">
        <v>9</v>
      </c>
      <c r="C37" s="401">
        <v>790044</v>
      </c>
      <c r="D37" s="401">
        <v>343128</v>
      </c>
      <c r="E37" s="401">
        <v>189962</v>
      </c>
      <c r="F37" s="401">
        <v>94098</v>
      </c>
      <c r="G37" s="401">
        <v>89986</v>
      </c>
      <c r="H37" s="401">
        <v>34615</v>
      </c>
    </row>
    <row r="38" spans="1:8" ht="12.75">
      <c r="A38" s="265"/>
      <c r="B38" s="399" t="s">
        <v>8</v>
      </c>
      <c r="C38" s="401">
        <v>339793</v>
      </c>
      <c r="D38" s="401">
        <v>234852</v>
      </c>
      <c r="E38" s="401">
        <v>74034</v>
      </c>
      <c r="F38" s="401">
        <v>60520</v>
      </c>
      <c r="G38" s="401">
        <v>47296</v>
      </c>
      <c r="H38" s="401">
        <v>33926</v>
      </c>
    </row>
    <row r="39" spans="1:8" ht="12.75">
      <c r="A39" s="265"/>
      <c r="B39" s="399" t="s">
        <v>10</v>
      </c>
      <c r="C39" s="401">
        <v>28588</v>
      </c>
      <c r="D39" s="401">
        <v>87347</v>
      </c>
      <c r="E39" s="401">
        <v>8516</v>
      </c>
      <c r="F39" s="401">
        <v>24044</v>
      </c>
      <c r="G39" s="401">
        <v>3544</v>
      </c>
      <c r="H39" s="401">
        <v>14829</v>
      </c>
    </row>
    <row r="40" spans="1:8" ht="12.75">
      <c r="A40" s="265"/>
      <c r="B40" s="402" t="s">
        <v>1</v>
      </c>
      <c r="C40" s="403">
        <v>1358533</v>
      </c>
      <c r="D40" s="403">
        <v>3451260</v>
      </c>
      <c r="E40" s="403">
        <v>438440</v>
      </c>
      <c r="F40" s="403">
        <v>1054564</v>
      </c>
      <c r="G40" s="403">
        <v>168530</v>
      </c>
      <c r="H40" s="403">
        <v>523637</v>
      </c>
    </row>
    <row r="41" spans="1:8" ht="6" customHeight="1">
      <c r="A41" s="496"/>
      <c r="B41" s="497"/>
      <c r="C41" s="498"/>
      <c r="D41" s="498"/>
      <c r="E41" s="498"/>
      <c r="F41" s="498"/>
      <c r="G41" s="498"/>
      <c r="H41" s="498"/>
    </row>
    <row r="42" ht="12.75">
      <c r="A42" s="17" t="s">
        <v>77</v>
      </c>
    </row>
    <row r="43" ht="12.75">
      <c r="A43" s="26"/>
    </row>
  </sheetData>
  <sheetProtection/>
  <mergeCells count="6">
    <mergeCell ref="A1:H1"/>
    <mergeCell ref="A3:A4"/>
    <mergeCell ref="B3:B4"/>
    <mergeCell ref="C3:D3"/>
    <mergeCell ref="E3:F3"/>
    <mergeCell ref="G3:H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2"/>
  <headerFooter>
    <oddHeader>&amp;C&amp;"-,Negrito"&amp;14&amp;K04-049PRINCIPAIS RESULTADOS - CENSO DA EDUCAÇÃO SUPERIOR</oddHeader>
    <oddFooter>&amp;C&amp;G&amp;RTabela 4.9</oddFooter>
  </headerFooter>
  <colBreaks count="1" manualBreakCount="1">
    <brk id="8" max="48" man="1"/>
  </colBreaks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F45"/>
  <sheetViews>
    <sheetView workbookViewId="0" topLeftCell="A1">
      <selection activeCell="A1" sqref="A1:D1"/>
    </sheetView>
  </sheetViews>
  <sheetFormatPr defaultColWidth="9.140625" defaultRowHeight="15"/>
  <cols>
    <col min="1" max="1" width="14.57421875" style="12" customWidth="1"/>
    <col min="2" max="4" width="20.7109375" style="9" customWidth="1"/>
    <col min="5" max="16384" width="9.140625" style="9" customWidth="1"/>
  </cols>
  <sheetData>
    <row r="1" spans="1:6" s="47" customFormat="1" ht="51.75" customHeight="1">
      <c r="A1" s="683" t="s">
        <v>218</v>
      </c>
      <c r="B1" s="683"/>
      <c r="C1" s="683"/>
      <c r="D1" s="683"/>
      <c r="E1" s="31"/>
      <c r="F1" s="31"/>
    </row>
    <row r="2" spans="1:4" s="10" customFormat="1" ht="6" customHeight="1">
      <c r="A2" s="11"/>
      <c r="B2" s="11"/>
      <c r="C2" s="11"/>
      <c r="D2" s="11"/>
    </row>
    <row r="3" spans="1:5" s="10" customFormat="1" ht="19.5" customHeight="1">
      <c r="A3" s="693" t="s">
        <v>87</v>
      </c>
      <c r="B3" s="691" t="s">
        <v>112</v>
      </c>
      <c r="C3" s="692"/>
      <c r="D3" s="692"/>
      <c r="E3" s="9"/>
    </row>
    <row r="4" spans="1:5" s="10" customFormat="1" ht="19.5" customHeight="1">
      <c r="A4" s="694"/>
      <c r="B4" s="127" t="s">
        <v>4</v>
      </c>
      <c r="C4" s="126" t="s">
        <v>7</v>
      </c>
      <c r="D4" s="125" t="s">
        <v>1</v>
      </c>
      <c r="E4" s="9"/>
    </row>
    <row r="5" spans="1:5" s="10" customFormat="1" ht="6" customHeight="1">
      <c r="A5" s="19"/>
      <c r="B5" s="20"/>
      <c r="C5" s="20"/>
      <c r="D5" s="20"/>
      <c r="E5" s="9"/>
    </row>
    <row r="6" spans="1:4" s="118" customFormat="1" ht="15" customHeight="1">
      <c r="A6" s="493" t="s">
        <v>25</v>
      </c>
      <c r="B6" s="494">
        <f>C6+D6</f>
        <v>6633545</v>
      </c>
      <c r="C6" s="495">
        <f>C8+C17+C28+C34+C39</f>
        <v>1823752</v>
      </c>
      <c r="D6" s="495">
        <f>D8+D17+D28+D34+D39</f>
        <v>4809793</v>
      </c>
    </row>
    <row r="7" spans="1:4" s="118" customFormat="1" ht="6" customHeight="1">
      <c r="A7" s="404"/>
      <c r="B7" s="405"/>
      <c r="C7" s="318"/>
      <c r="D7" s="318"/>
    </row>
    <row r="8" spans="1:4" s="118" customFormat="1" ht="15" customHeight="1">
      <c r="A8" s="491" t="s">
        <v>13</v>
      </c>
      <c r="B8" s="492">
        <f>C8+D8</f>
        <v>473848</v>
      </c>
      <c r="C8" s="409">
        <f>SUM(C9:C15)</f>
        <v>186069</v>
      </c>
      <c r="D8" s="409">
        <f>SUM(D9:D15)</f>
        <v>287779</v>
      </c>
    </row>
    <row r="9" spans="1:6" s="118" customFormat="1" ht="15" customHeight="1">
      <c r="A9" s="406" t="s">
        <v>43</v>
      </c>
      <c r="B9" s="492">
        <f aca="true" t="shared" si="0" ref="B9:B15">C9+D9</f>
        <v>48926</v>
      </c>
      <c r="C9" s="319">
        <v>10260</v>
      </c>
      <c r="D9" s="319">
        <v>38666</v>
      </c>
      <c r="F9" s="231"/>
    </row>
    <row r="10" spans="1:4" s="118" customFormat="1" ht="15" customHeight="1">
      <c r="A10" s="406" t="s">
        <v>39</v>
      </c>
      <c r="B10" s="492">
        <f t="shared" si="0"/>
        <v>25175</v>
      </c>
      <c r="C10" s="319">
        <v>10334</v>
      </c>
      <c r="D10" s="319">
        <v>14841</v>
      </c>
    </row>
    <row r="11" spans="1:4" s="118" customFormat="1" ht="15" customHeight="1">
      <c r="A11" s="406" t="s">
        <v>40</v>
      </c>
      <c r="B11" s="492">
        <f t="shared" si="0"/>
        <v>159119</v>
      </c>
      <c r="C11" s="319">
        <v>54466</v>
      </c>
      <c r="D11" s="319">
        <v>104653</v>
      </c>
    </row>
    <row r="12" spans="1:4" s="118" customFormat="1" ht="15" customHeight="1">
      <c r="A12" s="406" t="s">
        <v>44</v>
      </c>
      <c r="B12" s="492">
        <f t="shared" si="0"/>
        <v>18982</v>
      </c>
      <c r="C12" s="319">
        <v>9619</v>
      </c>
      <c r="D12" s="319">
        <v>9363</v>
      </c>
    </row>
    <row r="13" spans="1:4" s="118" customFormat="1" ht="15" customHeight="1">
      <c r="A13" s="406" t="s">
        <v>42</v>
      </c>
      <c r="B13" s="492">
        <f t="shared" si="0"/>
        <v>134211</v>
      </c>
      <c r="C13" s="319">
        <v>62476</v>
      </c>
      <c r="D13" s="319">
        <v>71735</v>
      </c>
    </row>
    <row r="14" spans="1:4" s="118" customFormat="1" ht="15" customHeight="1">
      <c r="A14" s="406" t="s">
        <v>41</v>
      </c>
      <c r="B14" s="492">
        <f t="shared" si="0"/>
        <v>35015</v>
      </c>
      <c r="C14" s="319">
        <v>12347</v>
      </c>
      <c r="D14" s="319">
        <v>22668</v>
      </c>
    </row>
    <row r="15" spans="1:4" s="118" customFormat="1" ht="15" customHeight="1">
      <c r="A15" s="406" t="s">
        <v>45</v>
      </c>
      <c r="B15" s="492">
        <f t="shared" si="0"/>
        <v>52420</v>
      </c>
      <c r="C15" s="319">
        <v>26567</v>
      </c>
      <c r="D15" s="319">
        <v>25853</v>
      </c>
    </row>
    <row r="16" spans="1:4" s="118" customFormat="1" ht="6" customHeight="1">
      <c r="A16" s="406"/>
      <c r="B16" s="405"/>
      <c r="C16" s="319"/>
      <c r="D16" s="319"/>
    </row>
    <row r="17" spans="1:4" s="118" customFormat="1" ht="15" customHeight="1">
      <c r="A17" s="491" t="s">
        <v>12</v>
      </c>
      <c r="B17" s="492">
        <f>C17+D17</f>
        <v>1433406</v>
      </c>
      <c r="C17" s="409">
        <f>SUM(C18:C26)</f>
        <v>539359</v>
      </c>
      <c r="D17" s="409">
        <f>SUM(D18:D26)</f>
        <v>894047</v>
      </c>
    </row>
    <row r="18" spans="1:4" s="118" customFormat="1" ht="15" customHeight="1">
      <c r="A18" s="406" t="s">
        <v>33</v>
      </c>
      <c r="B18" s="492">
        <f aca="true" t="shared" si="1" ref="B18:B26">C18+D18</f>
        <v>129630</v>
      </c>
      <c r="C18" s="319">
        <v>49980</v>
      </c>
      <c r="D18" s="319">
        <v>79650</v>
      </c>
    </row>
    <row r="19" spans="1:4" s="118" customFormat="1" ht="15" customHeight="1">
      <c r="A19" s="406" t="s">
        <v>36</v>
      </c>
      <c r="B19" s="492">
        <f t="shared" si="1"/>
        <v>97724</v>
      </c>
      <c r="C19" s="319">
        <v>44145</v>
      </c>
      <c r="D19" s="319">
        <v>53579</v>
      </c>
    </row>
    <row r="20" spans="1:4" s="118" customFormat="1" ht="15" customHeight="1">
      <c r="A20" s="406" t="s">
        <v>32</v>
      </c>
      <c r="B20" s="492">
        <f t="shared" si="1"/>
        <v>243905</v>
      </c>
      <c r="C20" s="319">
        <v>80240</v>
      </c>
      <c r="D20" s="319">
        <v>163665</v>
      </c>
    </row>
    <row r="21" spans="1:4" s="118" customFormat="1" ht="15" customHeight="1">
      <c r="A21" s="406" t="s">
        <v>37</v>
      </c>
      <c r="B21" s="492">
        <f t="shared" si="1"/>
        <v>112850</v>
      </c>
      <c r="C21" s="319">
        <v>49574</v>
      </c>
      <c r="D21" s="319">
        <v>63276</v>
      </c>
    </row>
    <row r="22" spans="1:4" s="118" customFormat="1" ht="15" customHeight="1">
      <c r="A22" s="406" t="s">
        <v>34</v>
      </c>
      <c r="B22" s="492">
        <f t="shared" si="1"/>
        <v>136330</v>
      </c>
      <c r="C22" s="319">
        <v>70469</v>
      </c>
      <c r="D22" s="319">
        <v>65861</v>
      </c>
    </row>
    <row r="23" spans="1:4" s="118" customFormat="1" ht="15" customHeight="1">
      <c r="A23" s="406" t="s">
        <v>35</v>
      </c>
      <c r="B23" s="492">
        <f t="shared" si="1"/>
        <v>231809</v>
      </c>
      <c r="C23" s="319">
        <v>84475</v>
      </c>
      <c r="D23" s="319">
        <v>147334</v>
      </c>
    </row>
    <row r="24" spans="1:4" s="118" customFormat="1" ht="15" customHeight="1">
      <c r="A24" s="406" t="s">
        <v>30</v>
      </c>
      <c r="B24" s="492">
        <f t="shared" si="1"/>
        <v>82497</v>
      </c>
      <c r="C24" s="319">
        <v>33774</v>
      </c>
      <c r="D24" s="319">
        <v>48723</v>
      </c>
    </row>
    <row r="25" spans="1:4" s="118" customFormat="1" ht="15" customHeight="1">
      <c r="A25" s="406" t="s">
        <v>38</v>
      </c>
      <c r="B25" s="492">
        <f t="shared" si="1"/>
        <v>72125</v>
      </c>
      <c r="C25" s="319">
        <v>26119</v>
      </c>
      <c r="D25" s="319">
        <v>46006</v>
      </c>
    </row>
    <row r="26" spans="1:4" s="118" customFormat="1" ht="15" customHeight="1">
      <c r="A26" s="406" t="s">
        <v>31</v>
      </c>
      <c r="B26" s="492">
        <f t="shared" si="1"/>
        <v>326536</v>
      </c>
      <c r="C26" s="319">
        <v>100583</v>
      </c>
      <c r="D26" s="319">
        <v>225953</v>
      </c>
    </row>
    <row r="27" spans="1:4" s="118" customFormat="1" ht="6" customHeight="1">
      <c r="A27" s="406"/>
      <c r="B27" s="405"/>
      <c r="C27" s="319"/>
      <c r="D27" s="319"/>
    </row>
    <row r="28" spans="1:4" s="118" customFormat="1" ht="15" customHeight="1">
      <c r="A28" s="491" t="s">
        <v>14</v>
      </c>
      <c r="B28" s="492">
        <f>C28+D28</f>
        <v>3087825</v>
      </c>
      <c r="C28" s="409">
        <f>SUM(C29:C32)</f>
        <v>631597</v>
      </c>
      <c r="D28" s="409">
        <f>SUM(D29:D32)</f>
        <v>2456228</v>
      </c>
    </row>
    <row r="29" spans="1:4" s="118" customFormat="1" ht="15" customHeight="1">
      <c r="A29" s="406" t="s">
        <v>47</v>
      </c>
      <c r="B29" s="492">
        <f>C29+D29</f>
        <v>677478</v>
      </c>
      <c r="C29" s="319">
        <v>190076</v>
      </c>
      <c r="D29" s="319">
        <v>487402</v>
      </c>
    </row>
    <row r="30" spans="1:4" s="118" customFormat="1" ht="15" customHeight="1">
      <c r="A30" s="406" t="s">
        <v>46</v>
      </c>
      <c r="B30" s="492">
        <f>C30+D30</f>
        <v>119805</v>
      </c>
      <c r="C30" s="319">
        <v>25856</v>
      </c>
      <c r="D30" s="319">
        <v>93949</v>
      </c>
    </row>
    <row r="31" spans="1:4" s="118" customFormat="1" ht="15" customHeight="1">
      <c r="A31" s="406" t="s">
        <v>48</v>
      </c>
      <c r="B31" s="492">
        <f>C31+D31</f>
        <v>573267</v>
      </c>
      <c r="C31" s="319">
        <v>146738</v>
      </c>
      <c r="D31" s="319">
        <v>426529</v>
      </c>
    </row>
    <row r="32" spans="1:4" s="118" customFormat="1" ht="15" customHeight="1">
      <c r="A32" s="406" t="s">
        <v>49</v>
      </c>
      <c r="B32" s="492">
        <f>C32+D32</f>
        <v>1717275</v>
      </c>
      <c r="C32" s="319">
        <v>268927</v>
      </c>
      <c r="D32" s="319">
        <v>1448348</v>
      </c>
    </row>
    <row r="33" spans="1:4" s="118" customFormat="1" ht="6" customHeight="1">
      <c r="A33" s="406"/>
      <c r="B33" s="405"/>
      <c r="C33" s="319"/>
      <c r="D33" s="319"/>
    </row>
    <row r="34" spans="1:4" s="118" customFormat="1" ht="15" customHeight="1">
      <c r="A34" s="491" t="s">
        <v>15</v>
      </c>
      <c r="B34" s="492">
        <f>C34+D34</f>
        <v>1021149</v>
      </c>
      <c r="C34" s="409">
        <f>SUM(C35:C37)</f>
        <v>300342</v>
      </c>
      <c r="D34" s="409">
        <f>SUM(D35:D37)</f>
        <v>720807</v>
      </c>
    </row>
    <row r="35" spans="1:4" s="118" customFormat="1" ht="15" customHeight="1">
      <c r="A35" s="406" t="s">
        <v>50</v>
      </c>
      <c r="B35" s="492">
        <f>C35+D35</f>
        <v>389966</v>
      </c>
      <c r="C35" s="319">
        <v>128710</v>
      </c>
      <c r="D35" s="319">
        <v>261256</v>
      </c>
    </row>
    <row r="36" spans="1:4" s="118" customFormat="1" ht="15" customHeight="1">
      <c r="A36" s="406" t="s">
        <v>52</v>
      </c>
      <c r="B36" s="492">
        <f>C36+D36</f>
        <v>235332</v>
      </c>
      <c r="C36" s="319">
        <v>74620</v>
      </c>
      <c r="D36" s="319">
        <v>160712</v>
      </c>
    </row>
    <row r="37" spans="1:4" s="118" customFormat="1" ht="15" customHeight="1">
      <c r="A37" s="406" t="s">
        <v>51</v>
      </c>
      <c r="B37" s="492">
        <f>C37+D37</f>
        <v>395851</v>
      </c>
      <c r="C37" s="319">
        <v>97012</v>
      </c>
      <c r="D37" s="319">
        <v>298839</v>
      </c>
    </row>
    <row r="38" spans="1:4" s="118" customFormat="1" ht="6" customHeight="1">
      <c r="A38" s="406"/>
      <c r="B38" s="405"/>
      <c r="C38" s="319"/>
      <c r="D38" s="319"/>
    </row>
    <row r="39" spans="1:4" s="118" customFormat="1" ht="15" customHeight="1">
      <c r="A39" s="491" t="s">
        <v>11</v>
      </c>
      <c r="B39" s="492">
        <f>C39+D39</f>
        <v>617317</v>
      </c>
      <c r="C39" s="409">
        <f>SUM(C40:C43)</f>
        <v>166385</v>
      </c>
      <c r="D39" s="409">
        <f>SUM(D40:D43)</f>
        <v>450932</v>
      </c>
    </row>
    <row r="40" spans="1:4" s="118" customFormat="1" ht="15" customHeight="1">
      <c r="A40" s="406" t="s">
        <v>28</v>
      </c>
      <c r="B40" s="492">
        <f>C40+D40</f>
        <v>91739</v>
      </c>
      <c r="C40" s="319">
        <v>29906</v>
      </c>
      <c r="D40" s="319">
        <v>61833</v>
      </c>
    </row>
    <row r="41" spans="1:4" s="118" customFormat="1" ht="15" customHeight="1">
      <c r="A41" s="406" t="s">
        <v>29</v>
      </c>
      <c r="B41" s="492">
        <f>C41+D41</f>
        <v>130245</v>
      </c>
      <c r="C41" s="319">
        <v>39629</v>
      </c>
      <c r="D41" s="319">
        <v>90616</v>
      </c>
    </row>
    <row r="42" spans="1:4" s="118" customFormat="1" ht="15" customHeight="1">
      <c r="A42" s="406" t="s">
        <v>27</v>
      </c>
      <c r="B42" s="492">
        <f>C42+D42</f>
        <v>209158</v>
      </c>
      <c r="C42" s="319">
        <v>60645</v>
      </c>
      <c r="D42" s="319">
        <v>148513</v>
      </c>
    </row>
    <row r="43" spans="1:4" s="118" customFormat="1" ht="15" customHeight="1">
      <c r="A43" s="406" t="s">
        <v>26</v>
      </c>
      <c r="B43" s="492">
        <f>C43+D43</f>
        <v>186175</v>
      </c>
      <c r="C43" s="319">
        <v>36205</v>
      </c>
      <c r="D43" s="319">
        <v>149970</v>
      </c>
    </row>
    <row r="44" spans="1:4" ht="6" customHeight="1">
      <c r="A44" s="22"/>
      <c r="B44" s="24"/>
      <c r="C44" s="23"/>
      <c r="D44" s="23"/>
    </row>
    <row r="45" spans="1:4" ht="12.75">
      <c r="A45" s="17" t="s">
        <v>77</v>
      </c>
      <c r="B45" s="21"/>
      <c r="C45" s="21"/>
      <c r="D45" s="21"/>
    </row>
  </sheetData>
  <sheetProtection/>
  <mergeCells count="3">
    <mergeCell ref="B3:D3"/>
    <mergeCell ref="A3:A4"/>
    <mergeCell ref="A1:D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2"/>
  <headerFooter>
    <oddHeader>&amp;C&amp;"-,Negrito"&amp;14&amp;K04-049PRINCIPAIS RESULTADOS - CENSO DA EDUCAÇÃO SUPERIOR</oddHeader>
    <oddFooter>&amp;C&amp;G&amp;RTabela 4.10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8"/>
  <sheetViews>
    <sheetView showGridLines="0" zoomScale="90" zoomScaleNormal="90" zoomScalePageLayoutView="80" workbookViewId="0" topLeftCell="A1">
      <selection activeCell="I17" sqref="I17"/>
    </sheetView>
  </sheetViews>
  <sheetFormatPr defaultColWidth="9.140625" defaultRowHeight="15"/>
  <cols>
    <col min="1" max="1" width="48.57421875" style="25" customWidth="1"/>
    <col min="2" max="7" width="14.7109375" style="25" customWidth="1"/>
    <col min="8" max="16384" width="9.140625" style="25" customWidth="1"/>
  </cols>
  <sheetData>
    <row r="1" spans="1:8" s="48" customFormat="1" ht="24.75" customHeight="1">
      <c r="A1" s="534" t="s">
        <v>210</v>
      </c>
      <c r="B1" s="534"/>
      <c r="C1" s="534"/>
      <c r="D1" s="534"/>
      <c r="E1" s="534"/>
      <c r="F1" s="534"/>
      <c r="G1" s="534"/>
      <c r="H1" s="275"/>
    </row>
    <row r="2" spans="1:8" ht="6" customHeight="1">
      <c r="A2" s="145"/>
      <c r="B2" s="145"/>
      <c r="C2" s="145"/>
      <c r="D2" s="145"/>
      <c r="E2" s="145"/>
      <c r="F2" s="145"/>
      <c r="G2" s="145"/>
      <c r="H2" s="145"/>
    </row>
    <row r="3" spans="1:7" ht="19.5" customHeight="1">
      <c r="A3" s="535" t="s">
        <v>79</v>
      </c>
      <c r="B3" s="538" t="s">
        <v>75</v>
      </c>
      <c r="C3" s="539"/>
      <c r="D3" s="539"/>
      <c r="E3" s="539"/>
      <c r="F3" s="539"/>
      <c r="G3" s="540"/>
    </row>
    <row r="4" spans="1:7" ht="19.5" customHeight="1">
      <c r="A4" s="536"/>
      <c r="B4" s="535" t="s">
        <v>76</v>
      </c>
      <c r="C4" s="538" t="s">
        <v>7</v>
      </c>
      <c r="D4" s="539"/>
      <c r="E4" s="539"/>
      <c r="F4" s="540"/>
      <c r="G4" s="535" t="s">
        <v>1</v>
      </c>
    </row>
    <row r="5" spans="1:7" ht="19.5" customHeight="1">
      <c r="A5" s="537"/>
      <c r="B5" s="537"/>
      <c r="C5" s="207" t="s">
        <v>4</v>
      </c>
      <c r="D5" s="207" t="s">
        <v>9</v>
      </c>
      <c r="E5" s="207" t="s">
        <v>8</v>
      </c>
      <c r="F5" s="207" t="s">
        <v>10</v>
      </c>
      <c r="G5" s="537"/>
    </row>
    <row r="6" spans="1:7" ht="19.5" customHeight="1">
      <c r="A6" s="208" t="s">
        <v>117</v>
      </c>
      <c r="B6" s="209">
        <v>2364</v>
      </c>
      <c r="C6" s="209">
        <v>295</v>
      </c>
      <c r="D6" s="209">
        <v>107</v>
      </c>
      <c r="E6" s="209">
        <v>120</v>
      </c>
      <c r="F6" s="209">
        <v>68</v>
      </c>
      <c r="G6" s="210">
        <v>2069</v>
      </c>
    </row>
    <row r="7" spans="1:7" ht="9.75" customHeight="1">
      <c r="A7" s="211"/>
      <c r="B7" s="212"/>
      <c r="C7" s="212"/>
      <c r="D7" s="212"/>
      <c r="E7" s="212"/>
      <c r="F7" s="212"/>
      <c r="G7" s="213"/>
    </row>
    <row r="8" spans="1:7" ht="24.75" customHeight="1">
      <c r="A8" s="545" t="s">
        <v>92</v>
      </c>
      <c r="B8" s="546"/>
      <c r="C8" s="546"/>
      <c r="D8" s="546"/>
      <c r="E8" s="546"/>
      <c r="F8" s="546"/>
      <c r="G8" s="547"/>
    </row>
    <row r="9" spans="1:7" ht="24.75" customHeight="1">
      <c r="A9" s="290" t="s">
        <v>232</v>
      </c>
      <c r="B9" s="276">
        <v>33501</v>
      </c>
      <c r="C9" s="276">
        <v>10769</v>
      </c>
      <c r="D9" s="277">
        <v>6313</v>
      </c>
      <c r="E9" s="277">
        <v>3709</v>
      </c>
      <c r="F9" s="277">
        <v>747</v>
      </c>
      <c r="G9" s="278">
        <v>22732</v>
      </c>
    </row>
    <row r="10" spans="1:8" ht="24.75" customHeight="1">
      <c r="A10" s="291" t="s">
        <v>230</v>
      </c>
      <c r="B10" s="279">
        <v>8027297</v>
      </c>
      <c r="C10" s="279">
        <v>1952145</v>
      </c>
      <c r="D10" s="279">
        <v>1214635</v>
      </c>
      <c r="E10" s="280">
        <v>618633</v>
      </c>
      <c r="F10" s="280">
        <v>118877</v>
      </c>
      <c r="G10" s="281">
        <v>6075152</v>
      </c>
      <c r="H10" s="61"/>
    </row>
    <row r="11" spans="1:7" ht="24.75" customHeight="1">
      <c r="A11" s="290" t="s">
        <v>124</v>
      </c>
      <c r="B11" s="282">
        <v>2920222</v>
      </c>
      <c r="C11" s="282">
        <v>534361</v>
      </c>
      <c r="D11" s="282">
        <v>336093</v>
      </c>
      <c r="E11" s="282">
        <v>161704</v>
      </c>
      <c r="F11" s="282">
        <v>36564</v>
      </c>
      <c r="G11" s="283">
        <v>2385861</v>
      </c>
    </row>
    <row r="12" spans="1:7" ht="24.75" customHeight="1">
      <c r="A12" s="291" t="s">
        <v>231</v>
      </c>
      <c r="B12" s="284">
        <v>1150067</v>
      </c>
      <c r="C12" s="284">
        <v>239896</v>
      </c>
      <c r="D12" s="284">
        <v>134447</v>
      </c>
      <c r="E12" s="284">
        <v>86770</v>
      </c>
      <c r="F12" s="284">
        <v>18679</v>
      </c>
      <c r="G12" s="285">
        <v>910171</v>
      </c>
    </row>
    <row r="13" spans="1:7" ht="6" customHeight="1">
      <c r="A13" s="215"/>
      <c r="B13" s="216"/>
      <c r="C13" s="216"/>
      <c r="D13" s="216"/>
      <c r="E13" s="216"/>
      <c r="F13" s="216"/>
      <c r="G13" s="217"/>
    </row>
    <row r="14" spans="1:7" ht="24.75" customHeight="1">
      <c r="A14" s="541" t="s">
        <v>111</v>
      </c>
      <c r="B14" s="542"/>
      <c r="C14" s="542"/>
      <c r="D14" s="542"/>
      <c r="E14" s="542"/>
      <c r="F14" s="542"/>
      <c r="G14" s="543"/>
    </row>
    <row r="15" spans="1:7" ht="24.75" customHeight="1">
      <c r="A15" s="290" t="s">
        <v>230</v>
      </c>
      <c r="B15" s="286">
        <v>6277</v>
      </c>
      <c r="C15" s="286">
        <v>440</v>
      </c>
      <c r="D15" s="286">
        <v>124</v>
      </c>
      <c r="E15" s="286">
        <v>250</v>
      </c>
      <c r="F15" s="286">
        <v>66</v>
      </c>
      <c r="G15" s="287">
        <v>5837</v>
      </c>
    </row>
    <row r="16" spans="1:7" ht="6" customHeight="1">
      <c r="A16" s="215"/>
      <c r="B16" s="216"/>
      <c r="C16" s="216"/>
      <c r="D16" s="216"/>
      <c r="E16" s="216"/>
      <c r="F16" s="216"/>
      <c r="G16" s="217"/>
    </row>
    <row r="17" spans="1:7" ht="24.75" customHeight="1">
      <c r="A17" s="541" t="s">
        <v>235</v>
      </c>
      <c r="B17" s="542"/>
      <c r="C17" s="542"/>
      <c r="D17" s="542"/>
      <c r="E17" s="542"/>
      <c r="F17" s="542"/>
      <c r="G17" s="543"/>
    </row>
    <row r="18" spans="1:7" ht="24.75" customHeight="1">
      <c r="A18" s="290" t="s">
        <v>230</v>
      </c>
      <c r="B18" s="286">
        <v>325230</v>
      </c>
      <c r="C18" s="286">
        <v>269395</v>
      </c>
      <c r="D18" s="286">
        <v>184041</v>
      </c>
      <c r="E18" s="286">
        <v>83856</v>
      </c>
      <c r="F18" s="286">
        <v>1498</v>
      </c>
      <c r="G18" s="287">
        <v>55835</v>
      </c>
    </row>
    <row r="19" spans="1:7" ht="6" customHeight="1">
      <c r="A19" s="214"/>
      <c r="B19" s="216"/>
      <c r="C19" s="216"/>
      <c r="D19" s="216"/>
      <c r="E19" s="216"/>
      <c r="F19" s="216"/>
      <c r="G19" s="217"/>
    </row>
    <row r="20" spans="1:7" ht="24.75" customHeight="1">
      <c r="A20" s="541" t="s">
        <v>136</v>
      </c>
      <c r="B20" s="542"/>
      <c r="C20" s="542"/>
      <c r="D20" s="542"/>
      <c r="E20" s="542"/>
      <c r="F20" s="542"/>
      <c r="G20" s="543"/>
    </row>
    <row r="21" spans="1:7" ht="24.75" customHeight="1">
      <c r="A21" s="290" t="s">
        <v>125</v>
      </c>
      <c r="B21" s="286">
        <v>8358804</v>
      </c>
      <c r="C21" s="286">
        <v>2221980</v>
      </c>
      <c r="D21" s="286">
        <v>1398800</v>
      </c>
      <c r="E21" s="286">
        <v>702739</v>
      </c>
      <c r="F21" s="286">
        <v>120441</v>
      </c>
      <c r="G21" s="287">
        <v>6136824</v>
      </c>
    </row>
    <row r="22" spans="1:7" ht="24.75" customHeight="1">
      <c r="A22" s="291" t="s">
        <v>233</v>
      </c>
      <c r="B22" s="288">
        <v>388004</v>
      </c>
      <c r="C22" s="288">
        <v>165722</v>
      </c>
      <c r="D22" s="288">
        <v>105558</v>
      </c>
      <c r="E22" s="288">
        <v>52575</v>
      </c>
      <c r="F22" s="288">
        <v>7589</v>
      </c>
      <c r="G22" s="289">
        <v>222282</v>
      </c>
    </row>
    <row r="23" spans="1:7" ht="24.75" customHeight="1">
      <c r="A23" s="291" t="s">
        <v>234</v>
      </c>
      <c r="B23" s="288">
        <v>354499</v>
      </c>
      <c r="C23" s="288">
        <v>163510</v>
      </c>
      <c r="D23" s="288">
        <v>104787</v>
      </c>
      <c r="E23" s="288">
        <v>51281</v>
      </c>
      <c r="F23" s="288">
        <v>7442</v>
      </c>
      <c r="G23" s="289">
        <v>190989</v>
      </c>
    </row>
    <row r="24" spans="1:7" ht="6" customHeight="1">
      <c r="A24" s="146"/>
      <c r="B24" s="147"/>
      <c r="C24" s="147"/>
      <c r="D24" s="147"/>
      <c r="E24" s="147"/>
      <c r="F24" s="147"/>
      <c r="G24" s="148"/>
    </row>
    <row r="25" spans="1:7" ht="12" customHeight="1">
      <c r="A25" s="26" t="s">
        <v>126</v>
      </c>
      <c r="B25" s="27"/>
      <c r="C25" s="27"/>
      <c r="D25" s="27"/>
      <c r="E25" s="27"/>
      <c r="F25" s="27"/>
      <c r="G25" s="27"/>
    </row>
    <row r="26" spans="1:7" ht="60.75" customHeight="1">
      <c r="A26" s="548" t="s">
        <v>229</v>
      </c>
      <c r="B26" s="548"/>
      <c r="C26" s="548"/>
      <c r="D26" s="548"/>
      <c r="E26" s="548"/>
      <c r="F26" s="548"/>
      <c r="G26" s="548"/>
    </row>
    <row r="27" spans="1:8" ht="15">
      <c r="A27" s="549"/>
      <c r="B27" s="549"/>
      <c r="C27" s="549"/>
      <c r="D27" s="549"/>
      <c r="E27" s="549"/>
      <c r="F27" s="549"/>
      <c r="G27" s="549"/>
      <c r="H27" s="549"/>
    </row>
    <row r="28" spans="1:7" ht="15">
      <c r="A28" s="544"/>
      <c r="B28" s="544"/>
      <c r="C28" s="544"/>
      <c r="D28" s="544"/>
      <c r="E28" s="544"/>
      <c r="F28" s="544"/>
      <c r="G28" s="544"/>
    </row>
  </sheetData>
  <sheetProtection/>
  <mergeCells count="13">
    <mergeCell ref="A14:G14"/>
    <mergeCell ref="A20:G20"/>
    <mergeCell ref="A28:G28"/>
    <mergeCell ref="A8:G8"/>
    <mergeCell ref="A17:G17"/>
    <mergeCell ref="A26:G26"/>
    <mergeCell ref="A27:H27"/>
    <mergeCell ref="A1:G1"/>
    <mergeCell ref="A3:A5"/>
    <mergeCell ref="B3:G3"/>
    <mergeCell ref="B4:B5"/>
    <mergeCell ref="C4:F4"/>
    <mergeCell ref="G4:G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2"/>
  <headerFooter>
    <oddHeader>&amp;C&amp;"-,Negrito"&amp;14&amp;K04-049PRINCIPAIS RESULTADOS - CENSO DA EDUCAÇÃO SUPERIOR</oddHeader>
    <oddFooter>&amp;C&amp;G&amp;RQuadro Resumo</oddFooter>
  </headerFooter>
  <colBreaks count="1" manualBreakCount="1">
    <brk id="7" max="65535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0"/>
  <sheetViews>
    <sheetView showGridLines="0" workbookViewId="0" topLeftCell="A1">
      <selection activeCell="A1" sqref="A1:M1"/>
    </sheetView>
  </sheetViews>
  <sheetFormatPr defaultColWidth="9.140625" defaultRowHeight="15"/>
  <cols>
    <col min="1" max="1" width="9.140625" style="39" customWidth="1"/>
    <col min="2" max="3" width="9.7109375" style="39" customWidth="1"/>
    <col min="4" max="4" width="11.8515625" style="39" customWidth="1"/>
    <col min="5" max="5" width="10.421875" style="39" customWidth="1"/>
    <col min="6" max="7" width="9.7109375" style="39" customWidth="1"/>
    <col min="8" max="8" width="11.421875" style="39" customWidth="1"/>
    <col min="9" max="9" width="10.421875" style="39" customWidth="1"/>
    <col min="10" max="11" width="9.7109375" style="39" customWidth="1"/>
    <col min="12" max="12" width="11.57421875" style="39" customWidth="1"/>
    <col min="13" max="13" width="10.421875" style="39" customWidth="1"/>
    <col min="14" max="19" width="9.140625" style="39" customWidth="1"/>
    <col min="20" max="16384" width="9.140625" style="39" customWidth="1"/>
  </cols>
  <sheetData>
    <row r="1" spans="1:14" s="38" customFormat="1" ht="33.75" customHeight="1">
      <c r="A1" s="550" t="s">
        <v>270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151"/>
    </row>
    <row r="2" spans="1:14" s="38" customFormat="1" ht="6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51"/>
    </row>
    <row r="3" spans="1:14" s="38" customFormat="1" ht="19.5" customHeight="1">
      <c r="A3" s="551" t="s">
        <v>53</v>
      </c>
      <c r="B3" s="554" t="s">
        <v>76</v>
      </c>
      <c r="C3" s="555"/>
      <c r="D3" s="555"/>
      <c r="E3" s="551"/>
      <c r="F3" s="558" t="s">
        <v>81</v>
      </c>
      <c r="G3" s="559"/>
      <c r="H3" s="559"/>
      <c r="I3" s="559"/>
      <c r="J3" s="559"/>
      <c r="K3" s="559"/>
      <c r="L3" s="559"/>
      <c r="M3" s="559"/>
      <c r="N3" s="151"/>
    </row>
    <row r="4" spans="1:14" ht="19.5" customHeight="1">
      <c r="A4" s="552"/>
      <c r="B4" s="556"/>
      <c r="C4" s="557"/>
      <c r="D4" s="557"/>
      <c r="E4" s="553"/>
      <c r="F4" s="560" t="s">
        <v>82</v>
      </c>
      <c r="G4" s="560"/>
      <c r="H4" s="560"/>
      <c r="I4" s="560"/>
      <c r="J4" s="561" t="s">
        <v>83</v>
      </c>
      <c r="K4" s="562"/>
      <c r="L4" s="562"/>
      <c r="M4" s="562"/>
      <c r="N4" s="44"/>
    </row>
    <row r="5" spans="1:14" s="42" customFormat="1" ht="24.75" customHeight="1">
      <c r="A5" s="553"/>
      <c r="B5" s="40" t="s">
        <v>80</v>
      </c>
      <c r="C5" s="40" t="s">
        <v>17</v>
      </c>
      <c r="D5" s="40" t="s">
        <v>144</v>
      </c>
      <c r="E5" s="40" t="s">
        <v>18</v>
      </c>
      <c r="F5" s="40" t="s">
        <v>80</v>
      </c>
      <c r="G5" s="40" t="s">
        <v>17</v>
      </c>
      <c r="H5" s="40" t="s">
        <v>144</v>
      </c>
      <c r="I5" s="40" t="s">
        <v>18</v>
      </c>
      <c r="J5" s="40" t="s">
        <v>80</v>
      </c>
      <c r="K5" s="40" t="s">
        <v>17</v>
      </c>
      <c r="L5" s="40" t="s">
        <v>144</v>
      </c>
      <c r="M5" s="222" t="s">
        <v>18</v>
      </c>
      <c r="N5" s="41"/>
    </row>
    <row r="6" spans="1:14" s="42" customFormat="1" ht="4.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19.5" customHeight="1">
      <c r="A7" s="301">
        <v>2005</v>
      </c>
      <c r="B7" s="302">
        <v>21459</v>
      </c>
      <c r="C7" s="302">
        <v>4626740</v>
      </c>
      <c r="D7" s="302">
        <v>1851255</v>
      </c>
      <c r="E7" s="302">
        <v>756911</v>
      </c>
      <c r="F7" s="303">
        <v>20596</v>
      </c>
      <c r="G7" s="303">
        <v>4567798</v>
      </c>
      <c r="H7" s="303">
        <v>1805102</v>
      </c>
      <c r="I7" s="303">
        <v>730484</v>
      </c>
      <c r="J7" s="302">
        <v>863</v>
      </c>
      <c r="K7" s="302">
        <v>58942</v>
      </c>
      <c r="L7" s="302">
        <v>46153</v>
      </c>
      <c r="M7" s="302">
        <v>26427</v>
      </c>
      <c r="N7" s="44"/>
    </row>
    <row r="8" spans="1:14" ht="19.5" customHeight="1">
      <c r="A8" s="304">
        <v>2006</v>
      </c>
      <c r="B8" s="305">
        <v>23257</v>
      </c>
      <c r="C8" s="305">
        <v>4944877</v>
      </c>
      <c r="D8" s="305">
        <v>1998163</v>
      </c>
      <c r="E8" s="305">
        <v>784218</v>
      </c>
      <c r="F8" s="306">
        <v>22450</v>
      </c>
      <c r="G8" s="306">
        <v>4883852</v>
      </c>
      <c r="H8" s="306">
        <v>1965314</v>
      </c>
      <c r="I8" s="306">
        <v>762633</v>
      </c>
      <c r="J8" s="307">
        <v>807</v>
      </c>
      <c r="K8" s="307">
        <v>61025</v>
      </c>
      <c r="L8" s="307">
        <v>32849</v>
      </c>
      <c r="M8" s="307">
        <v>21585</v>
      </c>
      <c r="N8" s="44"/>
    </row>
    <row r="9" spans="1:14" ht="19.5" customHeight="1">
      <c r="A9" s="301">
        <v>2007</v>
      </c>
      <c r="B9" s="302">
        <v>24653</v>
      </c>
      <c r="C9" s="302">
        <v>5302373</v>
      </c>
      <c r="D9" s="302">
        <v>2165103</v>
      </c>
      <c r="E9" s="302">
        <v>806419</v>
      </c>
      <c r="F9" s="303">
        <v>23896</v>
      </c>
      <c r="G9" s="303">
        <v>5250147</v>
      </c>
      <c r="H9" s="303">
        <v>2138241</v>
      </c>
      <c r="I9" s="303">
        <v>786611</v>
      </c>
      <c r="J9" s="302">
        <v>757</v>
      </c>
      <c r="K9" s="302">
        <v>52226</v>
      </c>
      <c r="L9" s="302">
        <v>26862</v>
      </c>
      <c r="M9" s="302">
        <v>19808</v>
      </c>
      <c r="N9" s="44"/>
    </row>
    <row r="10" spans="1:14" ht="19.5" customHeight="1">
      <c r="A10" s="304">
        <v>2008</v>
      </c>
      <c r="B10" s="305">
        <v>26059</v>
      </c>
      <c r="C10" s="305">
        <v>5843322</v>
      </c>
      <c r="D10" s="305">
        <v>2360035</v>
      </c>
      <c r="E10" s="305">
        <v>885586</v>
      </c>
      <c r="F10" s="306">
        <v>25366</v>
      </c>
      <c r="G10" s="306">
        <v>5808017</v>
      </c>
      <c r="H10" s="306">
        <v>2336899</v>
      </c>
      <c r="I10" s="306">
        <v>870386</v>
      </c>
      <c r="J10" s="307">
        <v>693</v>
      </c>
      <c r="K10" s="307">
        <v>35305</v>
      </c>
      <c r="L10" s="307">
        <v>23136</v>
      </c>
      <c r="M10" s="307">
        <v>15200</v>
      </c>
      <c r="N10" s="44"/>
    </row>
    <row r="11" spans="1:14" ht="19.5" customHeight="1">
      <c r="A11" s="301">
        <v>2009</v>
      </c>
      <c r="B11" s="302">
        <v>28966</v>
      </c>
      <c r="C11" s="302">
        <v>5985873</v>
      </c>
      <c r="D11" s="302">
        <v>2081382</v>
      </c>
      <c r="E11" s="302">
        <v>967558</v>
      </c>
      <c r="F11" s="303">
        <v>28671</v>
      </c>
      <c r="G11" s="303">
        <v>5954021</v>
      </c>
      <c r="H11" s="303">
        <v>2065082</v>
      </c>
      <c r="I11" s="303">
        <v>959197</v>
      </c>
      <c r="J11" s="302">
        <v>295</v>
      </c>
      <c r="K11" s="302">
        <v>31852</v>
      </c>
      <c r="L11" s="302">
        <v>16300</v>
      </c>
      <c r="M11" s="302">
        <v>8361</v>
      </c>
      <c r="N11" s="44"/>
    </row>
    <row r="12" spans="1:14" ht="19.5" customHeight="1">
      <c r="A12" s="304">
        <v>2010</v>
      </c>
      <c r="B12" s="305">
        <v>29737</v>
      </c>
      <c r="C12" s="305">
        <v>6407733</v>
      </c>
      <c r="D12" s="305">
        <v>2196822</v>
      </c>
      <c r="E12" s="305">
        <v>980662</v>
      </c>
      <c r="F12" s="306">
        <v>29507</v>
      </c>
      <c r="G12" s="306">
        <v>6379299</v>
      </c>
      <c r="H12" s="306">
        <v>2182229</v>
      </c>
      <c r="I12" s="306">
        <v>973839</v>
      </c>
      <c r="J12" s="307">
        <v>230</v>
      </c>
      <c r="K12" s="307">
        <v>28434</v>
      </c>
      <c r="L12" s="307">
        <v>14593</v>
      </c>
      <c r="M12" s="307">
        <v>6823</v>
      </c>
      <c r="N12" s="44"/>
    </row>
    <row r="13" spans="1:14" ht="19.5" customHeight="1">
      <c r="A13" s="301">
        <v>2011</v>
      </c>
      <c r="B13" s="302">
        <v>30616</v>
      </c>
      <c r="C13" s="302">
        <v>6765540</v>
      </c>
      <c r="D13" s="302">
        <v>2359409</v>
      </c>
      <c r="E13" s="302">
        <v>1022711</v>
      </c>
      <c r="F13" s="303">
        <v>30420</v>
      </c>
      <c r="G13" s="303">
        <v>6739689</v>
      </c>
      <c r="H13" s="303">
        <v>2346695</v>
      </c>
      <c r="I13" s="303">
        <v>1016713</v>
      </c>
      <c r="J13" s="302">
        <v>196</v>
      </c>
      <c r="K13" s="302">
        <v>25851</v>
      </c>
      <c r="L13" s="302">
        <v>12714</v>
      </c>
      <c r="M13" s="302">
        <v>5998</v>
      </c>
      <c r="N13" s="44"/>
    </row>
    <row r="14" spans="1:14" s="112" customFormat="1" ht="19.5" customHeight="1">
      <c r="A14" s="304">
        <v>2012</v>
      </c>
      <c r="B14" s="305">
        <v>32050</v>
      </c>
      <c r="C14" s="305">
        <v>7058084</v>
      </c>
      <c r="D14" s="305">
        <v>2756773</v>
      </c>
      <c r="E14" s="305">
        <v>1056069</v>
      </c>
      <c r="F14" s="308">
        <v>31866</v>
      </c>
      <c r="G14" s="308">
        <v>7037688</v>
      </c>
      <c r="H14" s="308">
        <v>2747089</v>
      </c>
      <c r="I14" s="308">
        <v>1050413</v>
      </c>
      <c r="J14" s="305">
        <v>184</v>
      </c>
      <c r="K14" s="305">
        <v>20396</v>
      </c>
      <c r="L14" s="305">
        <v>9684</v>
      </c>
      <c r="M14" s="305">
        <v>5656</v>
      </c>
      <c r="N14" s="152"/>
    </row>
    <row r="15" spans="1:14" s="112" customFormat="1" ht="19.5" customHeight="1">
      <c r="A15" s="301">
        <v>2013</v>
      </c>
      <c r="B15" s="302">
        <v>32197</v>
      </c>
      <c r="C15" s="302">
        <v>7322964</v>
      </c>
      <c r="D15" s="302">
        <v>2749803</v>
      </c>
      <c r="E15" s="302">
        <v>994812</v>
      </c>
      <c r="F15" s="303">
        <v>32049</v>
      </c>
      <c r="G15" s="303">
        <v>7305977</v>
      </c>
      <c r="H15" s="303">
        <v>2742950</v>
      </c>
      <c r="I15" s="303">
        <v>991010</v>
      </c>
      <c r="J15" s="302">
        <v>148</v>
      </c>
      <c r="K15" s="302">
        <v>16987</v>
      </c>
      <c r="L15" s="302">
        <v>6853</v>
      </c>
      <c r="M15" s="302">
        <v>3802</v>
      </c>
      <c r="N15" s="152"/>
    </row>
    <row r="16" spans="1:14" ht="19.5" customHeight="1">
      <c r="A16" s="304">
        <v>2014</v>
      </c>
      <c r="B16" s="305">
        <f aca="true" t="shared" si="0" ref="B16:E17">F16+J16</f>
        <v>33010</v>
      </c>
      <c r="C16" s="305">
        <f t="shared" si="0"/>
        <v>7839765</v>
      </c>
      <c r="D16" s="305">
        <f t="shared" si="0"/>
        <v>3114510</v>
      </c>
      <c r="E16" s="305">
        <f t="shared" si="0"/>
        <v>1030520</v>
      </c>
      <c r="F16" s="308">
        <v>32878</v>
      </c>
      <c r="G16" s="308">
        <v>7828013</v>
      </c>
      <c r="H16" s="308">
        <v>3110848</v>
      </c>
      <c r="I16" s="308">
        <v>1027092</v>
      </c>
      <c r="J16" s="305">
        <v>132</v>
      </c>
      <c r="K16" s="305">
        <v>11752</v>
      </c>
      <c r="L16" s="305">
        <v>3662</v>
      </c>
      <c r="M16" s="305">
        <v>3428</v>
      </c>
      <c r="N16" s="44"/>
    </row>
    <row r="17" spans="1:14" ht="19.5" customHeight="1">
      <c r="A17" s="301">
        <v>2015</v>
      </c>
      <c r="B17" s="302">
        <f t="shared" si="0"/>
        <v>33607</v>
      </c>
      <c r="C17" s="302">
        <f t="shared" si="0"/>
        <v>8033574</v>
      </c>
      <c r="D17" s="302">
        <f t="shared" si="0"/>
        <v>2922400</v>
      </c>
      <c r="E17" s="302">
        <f t="shared" si="0"/>
        <v>1152458</v>
      </c>
      <c r="F17" s="303">
        <v>33501</v>
      </c>
      <c r="G17" s="303">
        <v>8027297</v>
      </c>
      <c r="H17" s="303">
        <v>2920222</v>
      </c>
      <c r="I17" s="303">
        <v>1150067</v>
      </c>
      <c r="J17" s="302">
        <v>106</v>
      </c>
      <c r="K17" s="302">
        <v>6277</v>
      </c>
      <c r="L17" s="302">
        <v>2178</v>
      </c>
      <c r="M17" s="302">
        <v>2391</v>
      </c>
      <c r="N17" s="44"/>
    </row>
    <row r="18" spans="1:14" ht="6" customHeight="1">
      <c r="A18" s="253"/>
      <c r="B18" s="253"/>
      <c r="C18" s="253"/>
      <c r="D18" s="253"/>
      <c r="E18" s="253"/>
      <c r="F18" s="253"/>
      <c r="G18" s="253"/>
      <c r="H18" s="253"/>
      <c r="I18" s="253"/>
      <c r="J18" s="254"/>
      <c r="K18" s="254"/>
      <c r="L18" s="254"/>
      <c r="M18" s="254"/>
      <c r="N18" s="44"/>
    </row>
    <row r="19" spans="1:14" ht="12">
      <c r="A19" s="43" t="s">
        <v>77</v>
      </c>
      <c r="B19" s="44"/>
      <c r="C19" s="44"/>
      <c r="D19" s="44"/>
      <c r="N19" s="44"/>
    </row>
    <row r="20" ht="12">
      <c r="N20" s="44"/>
    </row>
  </sheetData>
  <sheetProtection/>
  <mergeCells count="6">
    <mergeCell ref="A1:M1"/>
    <mergeCell ref="A3:A5"/>
    <mergeCell ref="B3:E4"/>
    <mergeCell ref="F3:M3"/>
    <mergeCell ref="F4:I4"/>
    <mergeCell ref="J4:M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headerFooter>
    <oddHeader>&amp;C&amp;"-,Negrito"&amp;18&amp;K04-044PRINCIPAIS RESULTADOS - CENSO DA EDUCAÇÃO SUPERIOR</oddHeader>
    <oddFooter>&amp;C&amp;G&amp;RTabela 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3"/>
  <sheetViews>
    <sheetView showGridLines="0" workbookViewId="0" topLeftCell="A1">
      <selection activeCell="M10" sqref="M10"/>
    </sheetView>
  </sheetViews>
  <sheetFormatPr defaultColWidth="9.140625" defaultRowHeight="15"/>
  <cols>
    <col min="1" max="1" width="15.7109375" style="104" customWidth="1"/>
    <col min="2" max="2" width="20.7109375" style="104" customWidth="1"/>
    <col min="3" max="5" width="10.00390625" style="104" customWidth="1"/>
    <col min="6" max="7" width="8.57421875" style="104" customWidth="1"/>
    <col min="8" max="8" width="9.8515625" style="104" customWidth="1"/>
    <col min="9" max="9" width="7.57421875" style="104" customWidth="1"/>
    <col min="10" max="10" width="13.7109375" style="104" customWidth="1"/>
    <col min="11" max="16384" width="9.140625" style="104" customWidth="1"/>
  </cols>
  <sheetData>
    <row r="1" spans="1:10" ht="38.25" customHeight="1">
      <c r="A1" s="568" t="s">
        <v>211</v>
      </c>
      <c r="B1" s="568"/>
      <c r="C1" s="568"/>
      <c r="D1" s="568"/>
      <c r="E1" s="568"/>
      <c r="F1" s="568"/>
      <c r="G1" s="568"/>
      <c r="H1" s="568"/>
      <c r="I1" s="568"/>
      <c r="J1" s="568"/>
    </row>
    <row r="2" spans="1:10" ht="6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9.5" customHeight="1">
      <c r="A3" s="563" t="s">
        <v>75</v>
      </c>
      <c r="B3" s="565" t="s">
        <v>55</v>
      </c>
      <c r="C3" s="565" t="s">
        <v>17</v>
      </c>
      <c r="D3" s="565"/>
      <c r="E3" s="565"/>
      <c r="F3" s="565" t="s">
        <v>62</v>
      </c>
      <c r="G3" s="565"/>
      <c r="H3" s="565"/>
      <c r="I3" s="565"/>
      <c r="J3" s="566" t="s">
        <v>95</v>
      </c>
    </row>
    <row r="4" spans="1:10" ht="30" customHeight="1">
      <c r="A4" s="564"/>
      <c r="B4" s="565"/>
      <c r="C4" s="105" t="s">
        <v>4</v>
      </c>
      <c r="D4" s="105" t="s">
        <v>6</v>
      </c>
      <c r="E4" s="105" t="s">
        <v>97</v>
      </c>
      <c r="F4" s="105" t="s">
        <v>4</v>
      </c>
      <c r="G4" s="105" t="s">
        <v>93</v>
      </c>
      <c r="H4" s="105" t="s">
        <v>94</v>
      </c>
      <c r="I4" s="105" t="s">
        <v>66</v>
      </c>
      <c r="J4" s="567"/>
    </row>
    <row r="5" ht="6" customHeight="1"/>
    <row r="6" spans="1:10" ht="19.5" customHeight="1">
      <c r="A6" s="292" t="s">
        <v>76</v>
      </c>
      <c r="B6" s="293" t="s">
        <v>4</v>
      </c>
      <c r="C6" s="294">
        <f>D6+E6</f>
        <v>8027297</v>
      </c>
      <c r="D6" s="294">
        <f>SUM(D7:D10)</f>
        <v>6633545</v>
      </c>
      <c r="E6" s="294">
        <f>SUM(E7:E10)</f>
        <v>1393752</v>
      </c>
      <c r="F6" s="294">
        <f>G6+H6+I6</f>
        <v>388004</v>
      </c>
      <c r="G6" s="294">
        <f>SUM(G7:G10)</f>
        <v>194262</v>
      </c>
      <c r="H6" s="294">
        <f>SUM(H7:H10)</f>
        <v>104158</v>
      </c>
      <c r="I6" s="294">
        <f>SUM(I7:I10)</f>
        <v>89584</v>
      </c>
      <c r="J6" s="294">
        <f>SUM(J7:J10)</f>
        <v>420639</v>
      </c>
    </row>
    <row r="7" spans="1:10" ht="19.5" customHeight="1">
      <c r="A7" s="295"/>
      <c r="B7" s="296" t="s">
        <v>119</v>
      </c>
      <c r="C7" s="226">
        <f>D7+E7</f>
        <v>4273155</v>
      </c>
      <c r="D7" s="226">
        <f aca="true" t="shared" si="0" ref="D7:E10">D13+D19</f>
        <v>3274864</v>
      </c>
      <c r="E7" s="226">
        <f t="shared" si="0"/>
        <v>998291</v>
      </c>
      <c r="F7" s="297">
        <f>G7+H7</f>
        <v>180978</v>
      </c>
      <c r="G7" s="297">
        <f>G13+G19</f>
        <v>144371</v>
      </c>
      <c r="H7" s="297">
        <f>H13+H19</f>
        <v>36607</v>
      </c>
      <c r="I7" s="297">
        <f>I13+I19</f>
        <v>27986</v>
      </c>
      <c r="J7" s="226">
        <f>J13+J19</f>
        <v>250465</v>
      </c>
    </row>
    <row r="8" spans="1:10" ht="19.5" customHeight="1">
      <c r="A8" s="295"/>
      <c r="B8" s="296" t="s">
        <v>120</v>
      </c>
      <c r="C8" s="226">
        <f>D8+E8</f>
        <v>1357802</v>
      </c>
      <c r="D8" s="226">
        <f t="shared" si="0"/>
        <v>1011996</v>
      </c>
      <c r="E8" s="226">
        <f t="shared" si="0"/>
        <v>345806</v>
      </c>
      <c r="F8" s="297">
        <f>G8+H8</f>
        <v>25992</v>
      </c>
      <c r="G8" s="297">
        <f aca="true" t="shared" si="1" ref="G8:J10">G14+G20</f>
        <v>10762</v>
      </c>
      <c r="H8" s="297">
        <f t="shared" si="1"/>
        <v>15230</v>
      </c>
      <c r="I8" s="297">
        <f t="shared" si="1"/>
        <v>15720</v>
      </c>
      <c r="J8" s="226">
        <f t="shared" si="1"/>
        <v>44292</v>
      </c>
    </row>
    <row r="9" spans="1:10" ht="19.5" customHeight="1">
      <c r="A9" s="295"/>
      <c r="B9" s="296" t="s">
        <v>121</v>
      </c>
      <c r="C9" s="226">
        <f>D9+E9</f>
        <v>2251464</v>
      </c>
      <c r="D9" s="226">
        <f t="shared" si="0"/>
        <v>2211214</v>
      </c>
      <c r="E9" s="226">
        <f t="shared" si="0"/>
        <v>40250</v>
      </c>
      <c r="F9" s="297">
        <f>G9+H9</f>
        <v>73811</v>
      </c>
      <c r="G9" s="297">
        <f t="shared" si="1"/>
        <v>22314</v>
      </c>
      <c r="H9" s="297">
        <f t="shared" si="1"/>
        <v>51497</v>
      </c>
      <c r="I9" s="297">
        <f t="shared" si="1"/>
        <v>45703</v>
      </c>
      <c r="J9" s="226">
        <f t="shared" si="1"/>
        <v>98422</v>
      </c>
    </row>
    <row r="10" spans="1:10" ht="19.5" customHeight="1">
      <c r="A10" s="295"/>
      <c r="B10" s="296" t="s">
        <v>137</v>
      </c>
      <c r="C10" s="226">
        <f>D10+E10</f>
        <v>144876</v>
      </c>
      <c r="D10" s="226">
        <f t="shared" si="0"/>
        <v>135471</v>
      </c>
      <c r="E10" s="226">
        <f t="shared" si="0"/>
        <v>9405</v>
      </c>
      <c r="F10" s="297">
        <f>G10+H10</f>
        <v>17639</v>
      </c>
      <c r="G10" s="297">
        <f t="shared" si="1"/>
        <v>16815</v>
      </c>
      <c r="H10" s="297">
        <f t="shared" si="1"/>
        <v>824</v>
      </c>
      <c r="I10" s="297">
        <f t="shared" si="1"/>
        <v>175</v>
      </c>
      <c r="J10" s="226">
        <f t="shared" si="1"/>
        <v>27460</v>
      </c>
    </row>
    <row r="11" spans="1:10" ht="6" customHeight="1">
      <c r="A11" s="295"/>
      <c r="B11" s="298"/>
      <c r="C11" s="299"/>
      <c r="D11" s="297"/>
      <c r="E11" s="297"/>
      <c r="F11" s="299"/>
      <c r="G11" s="297"/>
      <c r="H11" s="297"/>
      <c r="I11" s="297"/>
      <c r="J11" s="300"/>
    </row>
    <row r="12" spans="1:10" ht="19.5" customHeight="1">
      <c r="A12" s="292" t="s">
        <v>7</v>
      </c>
      <c r="B12" s="293" t="s">
        <v>4</v>
      </c>
      <c r="C12" s="294">
        <f>D12+E12</f>
        <v>1952145</v>
      </c>
      <c r="D12" s="294">
        <f>SUM(D13:D16)</f>
        <v>1823752</v>
      </c>
      <c r="E12" s="294">
        <f>SUM(E13:E16)</f>
        <v>128393</v>
      </c>
      <c r="F12" s="294">
        <f aca="true" t="shared" si="2" ref="F12:F21">G12+H12+I12</f>
        <v>165722</v>
      </c>
      <c r="G12" s="294">
        <f>SUM(G13:G16)</f>
        <v>138925</v>
      </c>
      <c r="H12" s="294">
        <f>SUM(H13:H16)</f>
        <v>19273</v>
      </c>
      <c r="I12" s="294">
        <f>SUM(I13:I16)</f>
        <v>7524</v>
      </c>
      <c r="J12" s="294">
        <f>SUM(J13:J16)</f>
        <v>206449</v>
      </c>
    </row>
    <row r="13" spans="1:10" ht="19.5" customHeight="1">
      <c r="A13" s="295"/>
      <c r="B13" s="296" t="s">
        <v>119</v>
      </c>
      <c r="C13" s="226">
        <f>D13+E13</f>
        <v>1663222</v>
      </c>
      <c r="D13" s="226">
        <v>1546581</v>
      </c>
      <c r="E13" s="226">
        <v>116641</v>
      </c>
      <c r="F13" s="297">
        <f t="shared" si="2"/>
        <v>137452</v>
      </c>
      <c r="G13" s="297">
        <v>118836</v>
      </c>
      <c r="H13" s="297">
        <v>14609</v>
      </c>
      <c r="I13" s="297">
        <v>4007</v>
      </c>
      <c r="J13" s="226">
        <v>170391</v>
      </c>
    </row>
    <row r="14" spans="1:10" ht="19.5" customHeight="1">
      <c r="A14" s="295"/>
      <c r="B14" s="296" t="s">
        <v>120</v>
      </c>
      <c r="C14" s="226">
        <f>D14+E14</f>
        <v>18844</v>
      </c>
      <c r="D14" s="226">
        <v>18844</v>
      </c>
      <c r="E14" s="226">
        <v>0</v>
      </c>
      <c r="F14" s="297">
        <f t="shared" si="2"/>
        <v>1249</v>
      </c>
      <c r="G14" s="297">
        <v>569</v>
      </c>
      <c r="H14" s="297">
        <v>338</v>
      </c>
      <c r="I14" s="297">
        <v>342</v>
      </c>
      <c r="J14" s="226">
        <v>767</v>
      </c>
    </row>
    <row r="15" spans="1:10" ht="19.5" customHeight="1">
      <c r="A15" s="295"/>
      <c r="B15" s="296" t="s">
        <v>121</v>
      </c>
      <c r="C15" s="226">
        <f>D15+E15</f>
        <v>125203</v>
      </c>
      <c r="D15" s="226">
        <v>122856</v>
      </c>
      <c r="E15" s="226">
        <v>2347</v>
      </c>
      <c r="F15" s="297">
        <f t="shared" si="2"/>
        <v>9207</v>
      </c>
      <c r="G15" s="297">
        <v>2705</v>
      </c>
      <c r="H15" s="297">
        <v>3502</v>
      </c>
      <c r="I15" s="297">
        <v>3000</v>
      </c>
      <c r="J15" s="226">
        <v>7831</v>
      </c>
    </row>
    <row r="16" spans="1:10" ht="19.5" customHeight="1">
      <c r="A16" s="295"/>
      <c r="B16" s="296" t="s">
        <v>137</v>
      </c>
      <c r="C16" s="226">
        <f>D16+E16</f>
        <v>144876</v>
      </c>
      <c r="D16" s="226">
        <v>135471</v>
      </c>
      <c r="E16" s="226">
        <v>9405</v>
      </c>
      <c r="F16" s="297">
        <f t="shared" si="2"/>
        <v>17814</v>
      </c>
      <c r="G16" s="297">
        <v>16815</v>
      </c>
      <c r="H16" s="297">
        <v>824</v>
      </c>
      <c r="I16" s="297">
        <v>175</v>
      </c>
      <c r="J16" s="226">
        <v>27460</v>
      </c>
    </row>
    <row r="17" spans="1:10" ht="6" customHeight="1">
      <c r="A17" s="295"/>
      <c r="B17" s="298"/>
      <c r="C17" s="299"/>
      <c r="D17" s="297"/>
      <c r="E17" s="297"/>
      <c r="F17" s="299"/>
      <c r="G17" s="297"/>
      <c r="H17" s="297"/>
      <c r="I17" s="297"/>
      <c r="J17" s="300"/>
    </row>
    <row r="18" spans="1:10" ht="19.5" customHeight="1">
      <c r="A18" s="292" t="s">
        <v>1</v>
      </c>
      <c r="B18" s="293" t="s">
        <v>4</v>
      </c>
      <c r="C18" s="294">
        <f>D18+E18</f>
        <v>6075152</v>
      </c>
      <c r="D18" s="294">
        <f>SUM(D19:D21)</f>
        <v>4809793</v>
      </c>
      <c r="E18" s="294">
        <f>SUM(E19:E21)</f>
        <v>1265359</v>
      </c>
      <c r="F18" s="294">
        <f t="shared" si="2"/>
        <v>222282</v>
      </c>
      <c r="G18" s="294">
        <f>SUM(G19:G21)</f>
        <v>55337</v>
      </c>
      <c r="H18" s="294">
        <f>SUM(H19:H21)</f>
        <v>84885</v>
      </c>
      <c r="I18" s="294">
        <f>SUM(I19:I21)</f>
        <v>82060</v>
      </c>
      <c r="J18" s="294">
        <f>SUM(J19:J21)</f>
        <v>214190</v>
      </c>
    </row>
    <row r="19" spans="1:10" ht="19.5" customHeight="1">
      <c r="A19" s="295"/>
      <c r="B19" s="296" t="s">
        <v>119</v>
      </c>
      <c r="C19" s="226">
        <f>D19+E19</f>
        <v>2609933</v>
      </c>
      <c r="D19" s="226">
        <v>1728283</v>
      </c>
      <c r="E19" s="226">
        <v>881650</v>
      </c>
      <c r="F19" s="297">
        <f t="shared" si="2"/>
        <v>71512</v>
      </c>
      <c r="G19" s="297">
        <v>25535</v>
      </c>
      <c r="H19" s="297">
        <v>21998</v>
      </c>
      <c r="I19" s="297">
        <v>23979</v>
      </c>
      <c r="J19" s="226">
        <v>80074</v>
      </c>
    </row>
    <row r="20" spans="1:10" ht="19.5" customHeight="1">
      <c r="A20" s="295"/>
      <c r="B20" s="296" t="s">
        <v>120</v>
      </c>
      <c r="C20" s="226">
        <f>D20+E20</f>
        <v>1338958</v>
      </c>
      <c r="D20" s="226">
        <v>993152</v>
      </c>
      <c r="E20" s="226">
        <v>345806</v>
      </c>
      <c r="F20" s="297">
        <f t="shared" si="2"/>
        <v>40463</v>
      </c>
      <c r="G20" s="297">
        <v>10193</v>
      </c>
      <c r="H20" s="297">
        <v>14892</v>
      </c>
      <c r="I20" s="297">
        <v>15378</v>
      </c>
      <c r="J20" s="226">
        <v>43525</v>
      </c>
    </row>
    <row r="21" spans="1:10" ht="19.5" customHeight="1">
      <c r="A21" s="295"/>
      <c r="B21" s="296" t="s">
        <v>121</v>
      </c>
      <c r="C21" s="226">
        <f>D21+E21</f>
        <v>2126261</v>
      </c>
      <c r="D21" s="226">
        <v>2088358</v>
      </c>
      <c r="E21" s="226">
        <v>37903</v>
      </c>
      <c r="F21" s="297">
        <f t="shared" si="2"/>
        <v>110307</v>
      </c>
      <c r="G21" s="297">
        <v>19609</v>
      </c>
      <c r="H21" s="297">
        <v>47995</v>
      </c>
      <c r="I21" s="297">
        <v>42703</v>
      </c>
      <c r="J21" s="226">
        <v>90591</v>
      </c>
    </row>
    <row r="22" spans="1:10" ht="6" customHeight="1">
      <c r="A22" s="107"/>
      <c r="B22" s="106"/>
      <c r="C22" s="106"/>
      <c r="D22" s="106"/>
      <c r="E22" s="106"/>
      <c r="F22" s="119"/>
      <c r="G22" s="106"/>
      <c r="H22" s="106"/>
      <c r="I22" s="106"/>
      <c r="J22" s="106"/>
    </row>
    <row r="23" ht="12">
      <c r="A23" s="43" t="s">
        <v>77</v>
      </c>
    </row>
  </sheetData>
  <sheetProtection/>
  <mergeCells count="6">
    <mergeCell ref="A3:A4"/>
    <mergeCell ref="B3:B4"/>
    <mergeCell ref="C3:E3"/>
    <mergeCell ref="F3:I3"/>
    <mergeCell ref="J3:J4"/>
    <mergeCell ref="A1:J1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headerFooter>
    <oddHeader>&amp;C&amp;"-,Negrito"&amp;14&amp;K04-049PRINCIPAIS RESULTADOS - CENSO DA EDUCAÇÃO SUPERIOR</oddHeader>
    <oddFooter>&amp;C&amp;G&amp;RTabela B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26"/>
  <sheetViews>
    <sheetView showGridLines="0" workbookViewId="0" topLeftCell="A1">
      <selection activeCell="C23" sqref="C23"/>
    </sheetView>
  </sheetViews>
  <sheetFormatPr defaultColWidth="9.140625" defaultRowHeight="15"/>
  <cols>
    <col min="1" max="1" width="32.421875" style="154" customWidth="1"/>
    <col min="2" max="3" width="29.00390625" style="154" customWidth="1"/>
    <col min="4" max="5" width="9.140625" style="154" customWidth="1"/>
    <col min="6" max="6" width="38.8515625" style="154" customWidth="1"/>
    <col min="7" max="8" width="29.140625" style="154" customWidth="1"/>
    <col min="9" max="16384" width="9.140625" style="154" customWidth="1"/>
  </cols>
  <sheetData>
    <row r="1" spans="1:4" ht="33.75" customHeight="1">
      <c r="A1" s="571" t="s">
        <v>212</v>
      </c>
      <c r="B1" s="571"/>
      <c r="C1" s="571"/>
      <c r="D1" s="218"/>
    </row>
    <row r="2" ht="6" customHeight="1"/>
    <row r="3" spans="1:3" ht="19.5" customHeight="1">
      <c r="A3" s="576" t="s">
        <v>208</v>
      </c>
      <c r="B3" s="575" t="s">
        <v>75</v>
      </c>
      <c r="C3" s="575"/>
    </row>
    <row r="4" spans="1:3" ht="19.5" customHeight="1">
      <c r="A4" s="577"/>
      <c r="B4" s="236" t="s">
        <v>7</v>
      </c>
      <c r="C4" s="236" t="s">
        <v>1</v>
      </c>
    </row>
    <row r="5" spans="1:3" ht="19.5" customHeight="1">
      <c r="A5" s="309" t="s">
        <v>168</v>
      </c>
      <c r="B5" s="310" t="s">
        <v>20</v>
      </c>
      <c r="C5" s="311" t="s">
        <v>20</v>
      </c>
    </row>
    <row r="6" spans="1:3" ht="19.5" customHeight="1">
      <c r="A6" s="237" t="s">
        <v>169</v>
      </c>
      <c r="B6" s="238">
        <v>34</v>
      </c>
      <c r="C6" s="239">
        <v>34</v>
      </c>
    </row>
    <row r="7" spans="1:3" ht="19.5" customHeight="1">
      <c r="A7" s="312" t="s">
        <v>170</v>
      </c>
      <c r="B7" s="313" t="s">
        <v>60</v>
      </c>
      <c r="C7" s="314" t="s">
        <v>59</v>
      </c>
    </row>
    <row r="8" spans="1:3" ht="15.75">
      <c r="A8" s="240" t="s">
        <v>91</v>
      </c>
      <c r="B8" s="241" t="s">
        <v>64</v>
      </c>
      <c r="C8" s="242" t="s">
        <v>65</v>
      </c>
    </row>
    <row r="9" spans="1:3" ht="15">
      <c r="A9" s="578" t="s">
        <v>173</v>
      </c>
      <c r="B9" s="578"/>
      <c r="C9" s="232"/>
    </row>
    <row r="10" spans="1:3" ht="15">
      <c r="A10" s="570" t="s">
        <v>175</v>
      </c>
      <c r="B10" s="570"/>
      <c r="C10" s="570"/>
    </row>
    <row r="11" spans="1:3" ht="15">
      <c r="A11" s="233"/>
      <c r="B11" s="232"/>
      <c r="C11" s="232"/>
    </row>
    <row r="12" spans="1:3" ht="15">
      <c r="A12" s="233"/>
      <c r="B12" s="232"/>
      <c r="C12" s="232"/>
    </row>
    <row r="13" spans="1:3" ht="15">
      <c r="A13" s="233"/>
      <c r="B13" s="232"/>
      <c r="C13" s="232"/>
    </row>
    <row r="14" spans="1:3" ht="33" customHeight="1">
      <c r="A14" s="572" t="s">
        <v>213</v>
      </c>
      <c r="B14" s="572"/>
      <c r="C14" s="572"/>
    </row>
    <row r="15" spans="1:3" ht="6" customHeight="1">
      <c r="A15" s="114"/>
      <c r="B15" s="114"/>
      <c r="C15" s="114"/>
    </row>
    <row r="16" spans="1:3" ht="15.75">
      <c r="A16" s="573" t="s">
        <v>166</v>
      </c>
      <c r="B16" s="575" t="s">
        <v>88</v>
      </c>
      <c r="C16" s="575"/>
    </row>
    <row r="17" spans="1:3" ht="17.25" customHeight="1">
      <c r="A17" s="574"/>
      <c r="B17" s="235" t="s">
        <v>6</v>
      </c>
      <c r="C17" s="235" t="s">
        <v>167</v>
      </c>
    </row>
    <row r="18" spans="1:3" ht="17.25" customHeight="1">
      <c r="A18" s="312" t="s">
        <v>168</v>
      </c>
      <c r="B18" s="310" t="s">
        <v>19</v>
      </c>
      <c r="C18" s="314" t="s">
        <v>19</v>
      </c>
    </row>
    <row r="19" spans="1:3" ht="17.25" customHeight="1">
      <c r="A19" s="237" t="s">
        <v>75</v>
      </c>
      <c r="B19" s="238" t="s">
        <v>1</v>
      </c>
      <c r="C19" s="239" t="s">
        <v>1</v>
      </c>
    </row>
    <row r="20" spans="1:3" ht="17.25" customHeight="1">
      <c r="A20" s="312" t="s">
        <v>54</v>
      </c>
      <c r="B20" s="313" t="s">
        <v>2</v>
      </c>
      <c r="C20" s="314" t="s">
        <v>0</v>
      </c>
    </row>
    <row r="21" spans="1:3" ht="15.75">
      <c r="A21" s="237" t="s">
        <v>171</v>
      </c>
      <c r="B21" s="238" t="s">
        <v>140</v>
      </c>
      <c r="C21" s="239" t="s">
        <v>179</v>
      </c>
    </row>
    <row r="22" spans="1:8" ht="17.25" customHeight="1">
      <c r="A22" s="312" t="s">
        <v>172</v>
      </c>
      <c r="B22" s="313">
        <v>21</v>
      </c>
      <c r="C22" s="314">
        <v>33</v>
      </c>
      <c r="E22" s="267"/>
      <c r="F22" s="267"/>
      <c r="G22" s="267"/>
      <c r="H22" s="267"/>
    </row>
    <row r="23" spans="1:8" ht="15.75">
      <c r="A23" s="237" t="s">
        <v>174</v>
      </c>
      <c r="B23" s="238">
        <v>18</v>
      </c>
      <c r="C23" s="239">
        <v>27</v>
      </c>
      <c r="E23" s="267"/>
      <c r="F23" s="267"/>
      <c r="G23" s="267"/>
      <c r="H23" s="267"/>
    </row>
    <row r="24" spans="1:8" ht="15.75">
      <c r="A24" s="315" t="s">
        <v>176</v>
      </c>
      <c r="B24" s="316">
        <v>23</v>
      </c>
      <c r="C24" s="317">
        <v>33</v>
      </c>
      <c r="E24" s="267"/>
      <c r="F24" s="267"/>
      <c r="G24" s="267"/>
      <c r="H24" s="267"/>
    </row>
    <row r="25" spans="1:8" ht="15">
      <c r="A25" s="234" t="s">
        <v>173</v>
      </c>
      <c r="B25" s="114"/>
      <c r="C25" s="114"/>
      <c r="E25" s="267"/>
      <c r="F25" s="267"/>
      <c r="G25" s="267"/>
      <c r="H25" s="267"/>
    </row>
    <row r="26" spans="1:8" ht="39.75" customHeight="1">
      <c r="A26" s="569" t="s">
        <v>227</v>
      </c>
      <c r="B26" s="569"/>
      <c r="F26" s="267"/>
      <c r="G26" s="267"/>
      <c r="H26" s="267"/>
    </row>
  </sheetData>
  <sheetProtection/>
  <mergeCells count="9">
    <mergeCell ref="A26:B26"/>
    <mergeCell ref="A10:C10"/>
    <mergeCell ref="A1:C1"/>
    <mergeCell ref="A14:C14"/>
    <mergeCell ref="A16:A17"/>
    <mergeCell ref="B16:C16"/>
    <mergeCell ref="A3:A4"/>
    <mergeCell ref="B3:C3"/>
    <mergeCell ref="A9:B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headerFooter>
    <oddHeader>&amp;C&amp;"-,Negrito"&amp;14&amp;K04-049PRINCIPAIS RESULTADOS - CENSO DA EDUCAÇÃO SUPERIOR</oddHeader>
    <oddFooter>&amp;C&amp;G&amp;RTabela B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K20"/>
  <sheetViews>
    <sheetView showGridLines="0" workbookViewId="0" topLeftCell="A1">
      <selection activeCell="A1" sqref="A1:J1"/>
    </sheetView>
  </sheetViews>
  <sheetFormatPr defaultColWidth="9.140625" defaultRowHeight="15"/>
  <cols>
    <col min="1" max="1" width="9.140625" style="7" customWidth="1"/>
    <col min="2" max="2" width="8.7109375" style="7" customWidth="1"/>
    <col min="3" max="10" width="9.7109375" style="7" customWidth="1"/>
    <col min="11" max="16384" width="9.140625" style="7" customWidth="1"/>
  </cols>
  <sheetData>
    <row r="1" spans="1:11" s="45" customFormat="1" ht="24.75" customHeight="1">
      <c r="A1" s="579" t="s">
        <v>269</v>
      </c>
      <c r="B1" s="580"/>
      <c r="C1" s="580"/>
      <c r="D1" s="580"/>
      <c r="E1" s="580"/>
      <c r="F1" s="580"/>
      <c r="G1" s="580"/>
      <c r="H1" s="580"/>
      <c r="I1" s="580"/>
      <c r="J1" s="580"/>
      <c r="K1" s="46"/>
    </row>
    <row r="2" spans="1:11" ht="6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13"/>
    </row>
    <row r="3" spans="1:11" ht="19.5" customHeight="1">
      <c r="A3" s="587" t="s">
        <v>53</v>
      </c>
      <c r="B3" s="590" t="s">
        <v>98</v>
      </c>
      <c r="C3" s="591"/>
      <c r="D3" s="591"/>
      <c r="E3" s="591"/>
      <c r="F3" s="591"/>
      <c r="G3" s="591"/>
      <c r="H3" s="591"/>
      <c r="I3" s="591"/>
      <c r="J3" s="591"/>
      <c r="K3" s="13"/>
    </row>
    <row r="4" spans="1:11" ht="19.5" customHeight="1">
      <c r="A4" s="588"/>
      <c r="B4" s="582" t="s">
        <v>4</v>
      </c>
      <c r="C4" s="583" t="s">
        <v>119</v>
      </c>
      <c r="D4" s="583"/>
      <c r="E4" s="583" t="s">
        <v>120</v>
      </c>
      <c r="F4" s="583"/>
      <c r="G4" s="584" t="s">
        <v>121</v>
      </c>
      <c r="H4" s="585"/>
      <c r="I4" s="584" t="s">
        <v>137</v>
      </c>
      <c r="J4" s="586"/>
      <c r="K4" s="14"/>
    </row>
    <row r="5" spans="1:11" ht="19.5" customHeight="1">
      <c r="A5" s="589"/>
      <c r="B5" s="582"/>
      <c r="C5" s="115" t="s">
        <v>7</v>
      </c>
      <c r="D5" s="115" t="s">
        <v>1</v>
      </c>
      <c r="E5" s="115" t="s">
        <v>7</v>
      </c>
      <c r="F5" s="115" t="s">
        <v>1</v>
      </c>
      <c r="G5" s="115" t="s">
        <v>7</v>
      </c>
      <c r="H5" s="115" t="s">
        <v>1</v>
      </c>
      <c r="I5" s="115" t="s">
        <v>7</v>
      </c>
      <c r="J5" s="116" t="s">
        <v>1</v>
      </c>
      <c r="K5" s="14"/>
    </row>
    <row r="6" spans="1:11" ht="6" customHeight="1">
      <c r="A6" s="117"/>
      <c r="B6" s="28"/>
      <c r="C6" s="35"/>
      <c r="D6" s="35"/>
      <c r="E6" s="35"/>
      <c r="F6" s="35"/>
      <c r="G6" s="35"/>
      <c r="H6" s="35"/>
      <c r="I6" s="35"/>
      <c r="J6" s="35"/>
      <c r="K6" s="14"/>
    </row>
    <row r="7" spans="1:11" ht="19.5" customHeight="1">
      <c r="A7" s="408">
        <v>2005</v>
      </c>
      <c r="B7" s="409">
        <v>2165</v>
      </c>
      <c r="C7" s="410">
        <v>90</v>
      </c>
      <c r="D7" s="410">
        <v>86</v>
      </c>
      <c r="E7" s="410">
        <v>3</v>
      </c>
      <c r="F7" s="410">
        <v>111</v>
      </c>
      <c r="G7" s="410">
        <v>105</v>
      </c>
      <c r="H7" s="410">
        <v>1737</v>
      </c>
      <c r="I7" s="410">
        <v>33</v>
      </c>
      <c r="J7" s="410" t="s">
        <v>179</v>
      </c>
      <c r="K7" s="14"/>
    </row>
    <row r="8" spans="1:11" ht="25.5" customHeight="1">
      <c r="A8" s="28">
        <v>2006</v>
      </c>
      <c r="B8" s="318">
        <v>2270</v>
      </c>
      <c r="C8" s="319">
        <v>92</v>
      </c>
      <c r="D8" s="319">
        <v>86</v>
      </c>
      <c r="E8" s="319">
        <v>4</v>
      </c>
      <c r="F8" s="319">
        <v>115</v>
      </c>
      <c r="G8" s="319">
        <v>119</v>
      </c>
      <c r="H8" s="319">
        <v>1821</v>
      </c>
      <c r="I8" s="319">
        <v>33</v>
      </c>
      <c r="J8" s="319" t="s">
        <v>179</v>
      </c>
      <c r="K8" s="14"/>
    </row>
    <row r="9" spans="1:11" ht="19.5" customHeight="1">
      <c r="A9" s="408">
        <v>2007</v>
      </c>
      <c r="B9" s="409">
        <v>2281</v>
      </c>
      <c r="C9" s="410">
        <v>96</v>
      </c>
      <c r="D9" s="410">
        <v>87</v>
      </c>
      <c r="E9" s="410">
        <v>4</v>
      </c>
      <c r="F9" s="410">
        <v>116</v>
      </c>
      <c r="G9" s="410">
        <v>116</v>
      </c>
      <c r="H9" s="410">
        <v>1829</v>
      </c>
      <c r="I9" s="410">
        <v>33</v>
      </c>
      <c r="J9" s="410" t="s">
        <v>179</v>
      </c>
      <c r="K9" s="14"/>
    </row>
    <row r="10" spans="1:11" ht="19.5" customHeight="1">
      <c r="A10" s="28">
        <v>2008</v>
      </c>
      <c r="B10" s="318">
        <v>2252</v>
      </c>
      <c r="C10" s="319">
        <v>97</v>
      </c>
      <c r="D10" s="319">
        <v>86</v>
      </c>
      <c r="E10" s="319">
        <v>5</v>
      </c>
      <c r="F10" s="319">
        <v>119</v>
      </c>
      <c r="G10" s="319">
        <v>100</v>
      </c>
      <c r="H10" s="319">
        <v>1811</v>
      </c>
      <c r="I10" s="319">
        <v>34</v>
      </c>
      <c r="J10" s="319" t="s">
        <v>179</v>
      </c>
      <c r="K10" s="6"/>
    </row>
    <row r="11" spans="1:11" ht="19.5" customHeight="1">
      <c r="A11" s="408">
        <v>2009</v>
      </c>
      <c r="B11" s="409">
        <v>2314</v>
      </c>
      <c r="C11" s="410">
        <v>100</v>
      </c>
      <c r="D11" s="410">
        <v>86</v>
      </c>
      <c r="E11" s="410">
        <v>7</v>
      </c>
      <c r="F11" s="410">
        <v>120</v>
      </c>
      <c r="G11" s="410">
        <v>103</v>
      </c>
      <c r="H11" s="410">
        <v>1863</v>
      </c>
      <c r="I11" s="410">
        <v>35</v>
      </c>
      <c r="J11" s="410" t="s">
        <v>179</v>
      </c>
      <c r="K11" s="6"/>
    </row>
    <row r="12" spans="1:11" ht="19.5" customHeight="1">
      <c r="A12" s="28">
        <v>2010</v>
      </c>
      <c r="B12" s="318">
        <v>2378</v>
      </c>
      <c r="C12" s="319">
        <v>101</v>
      </c>
      <c r="D12" s="319">
        <v>89</v>
      </c>
      <c r="E12" s="319">
        <v>7</v>
      </c>
      <c r="F12" s="319">
        <v>119</v>
      </c>
      <c r="G12" s="319">
        <v>133</v>
      </c>
      <c r="H12" s="319">
        <v>1892</v>
      </c>
      <c r="I12" s="319">
        <v>37</v>
      </c>
      <c r="J12" s="319" t="s">
        <v>179</v>
      </c>
      <c r="K12" s="6"/>
    </row>
    <row r="13" spans="1:11" ht="19.5" customHeight="1">
      <c r="A13" s="408">
        <v>2011</v>
      </c>
      <c r="B13" s="409">
        <v>2365</v>
      </c>
      <c r="C13" s="410">
        <v>102</v>
      </c>
      <c r="D13" s="410">
        <v>88</v>
      </c>
      <c r="E13" s="410">
        <v>7</v>
      </c>
      <c r="F13" s="410">
        <v>124</v>
      </c>
      <c r="G13" s="410">
        <v>135</v>
      </c>
      <c r="H13" s="410">
        <v>1869</v>
      </c>
      <c r="I13" s="410">
        <v>40</v>
      </c>
      <c r="J13" s="410" t="s">
        <v>179</v>
      </c>
      <c r="K13" s="37"/>
    </row>
    <row r="14" spans="1:11" s="114" customFormat="1" ht="19.5" customHeight="1">
      <c r="A14" s="49">
        <v>2012</v>
      </c>
      <c r="B14" s="320">
        <v>2416</v>
      </c>
      <c r="C14" s="321">
        <v>108</v>
      </c>
      <c r="D14" s="321">
        <v>85</v>
      </c>
      <c r="E14" s="321">
        <v>10</v>
      </c>
      <c r="F14" s="321">
        <v>129</v>
      </c>
      <c r="G14" s="321">
        <v>146</v>
      </c>
      <c r="H14" s="321">
        <v>1898</v>
      </c>
      <c r="I14" s="321">
        <v>40</v>
      </c>
      <c r="J14" s="321" t="s">
        <v>179</v>
      </c>
      <c r="K14" s="113"/>
    </row>
    <row r="15" spans="1:11" s="114" customFormat="1" ht="19.5" customHeight="1">
      <c r="A15" s="408">
        <v>2013</v>
      </c>
      <c r="B15" s="409">
        <v>2391</v>
      </c>
      <c r="C15" s="410">
        <v>111</v>
      </c>
      <c r="D15" s="410">
        <v>84</v>
      </c>
      <c r="E15" s="410">
        <v>10</v>
      </c>
      <c r="F15" s="410">
        <v>130</v>
      </c>
      <c r="G15" s="410">
        <v>140</v>
      </c>
      <c r="H15" s="410">
        <v>1876</v>
      </c>
      <c r="I15" s="410">
        <v>40</v>
      </c>
      <c r="J15" s="410" t="s">
        <v>179</v>
      </c>
      <c r="K15" s="113"/>
    </row>
    <row r="16" spans="1:11" ht="19.5" customHeight="1">
      <c r="A16" s="49">
        <v>2014</v>
      </c>
      <c r="B16" s="320">
        <f>SUM(C16:J16)</f>
        <v>2368</v>
      </c>
      <c r="C16" s="321">
        <v>111</v>
      </c>
      <c r="D16" s="321">
        <v>84</v>
      </c>
      <c r="E16" s="321">
        <v>11</v>
      </c>
      <c r="F16" s="321">
        <v>136</v>
      </c>
      <c r="G16" s="321">
        <v>136</v>
      </c>
      <c r="H16" s="321">
        <v>1850</v>
      </c>
      <c r="I16" s="321">
        <v>40</v>
      </c>
      <c r="J16" s="321" t="s">
        <v>179</v>
      </c>
      <c r="K16" s="37"/>
    </row>
    <row r="17" spans="1:11" ht="19.5" customHeight="1">
      <c r="A17" s="408">
        <v>2015</v>
      </c>
      <c r="B17" s="409">
        <f>SUM(C17:I17)</f>
        <v>2364</v>
      </c>
      <c r="C17" s="410">
        <v>107</v>
      </c>
      <c r="D17" s="410">
        <v>88</v>
      </c>
      <c r="E17" s="410">
        <v>9</v>
      </c>
      <c r="F17" s="410">
        <v>140</v>
      </c>
      <c r="G17" s="410">
        <v>139</v>
      </c>
      <c r="H17" s="410">
        <v>1841</v>
      </c>
      <c r="I17" s="410">
        <v>40</v>
      </c>
      <c r="J17" s="410" t="s">
        <v>179</v>
      </c>
      <c r="K17" s="37"/>
    </row>
    <row r="18" spans="1:11" ht="6" customHeight="1">
      <c r="A18" s="185"/>
      <c r="B18" s="251"/>
      <c r="C18" s="252"/>
      <c r="D18" s="252"/>
      <c r="E18" s="252"/>
      <c r="F18" s="252"/>
      <c r="G18" s="252"/>
      <c r="H18" s="252"/>
      <c r="I18" s="252"/>
      <c r="J18" s="252"/>
      <c r="K18" s="37"/>
    </row>
    <row r="19" spans="1:11" ht="15" customHeight="1">
      <c r="A19" s="17" t="s">
        <v>77</v>
      </c>
      <c r="B19" s="13"/>
      <c r="C19" s="15"/>
      <c r="D19" s="13"/>
      <c r="E19" s="13"/>
      <c r="F19" s="13"/>
      <c r="G19" s="13"/>
      <c r="H19" s="13"/>
      <c r="I19" s="13"/>
      <c r="J19" s="13"/>
      <c r="K19" s="16"/>
    </row>
    <row r="20" spans="1:11" ht="15" customHeight="1">
      <c r="A20" s="581" t="s">
        <v>225</v>
      </c>
      <c r="B20" s="581"/>
      <c r="C20" s="581"/>
      <c r="D20" s="581"/>
      <c r="E20" s="581"/>
      <c r="F20" s="581"/>
      <c r="G20" s="581"/>
      <c r="H20" s="581"/>
      <c r="I20" s="581"/>
      <c r="J20" s="581"/>
      <c r="K20" s="16"/>
    </row>
  </sheetData>
  <sheetProtection/>
  <mergeCells count="9">
    <mergeCell ref="A1:J1"/>
    <mergeCell ref="A20:J20"/>
    <mergeCell ref="B4:B5"/>
    <mergeCell ref="C4:D4"/>
    <mergeCell ref="E4:F4"/>
    <mergeCell ref="G4:H4"/>
    <mergeCell ref="I4:J4"/>
    <mergeCell ref="A3:A5"/>
    <mergeCell ref="B3:J3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headerFooter>
    <oddHeader>&amp;C&amp;"-,Negrito"&amp;14&amp;K04-048PRINCIPAIS RESULTADOS - CENSO DA EDUCAÇÃO SUPERIOR</oddHeader>
    <oddFooter>&amp;C&amp;G&amp;RTabela 1.1</oddFooter>
  </headerFooter>
  <colBreaks count="1" manualBreakCount="1">
    <brk id="10" max="65535" man="1"/>
  </col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1"/>
  <sheetViews>
    <sheetView showGridLines="0" workbookViewId="0" topLeftCell="A1">
      <selection activeCell="A1" sqref="A1:M1"/>
    </sheetView>
  </sheetViews>
  <sheetFormatPr defaultColWidth="9.140625" defaultRowHeight="15"/>
  <cols>
    <col min="1" max="1" width="8.421875" style="128" customWidth="1"/>
    <col min="2" max="2" width="9.421875" style="128" customWidth="1"/>
    <col min="3" max="3" width="7.140625" style="128" customWidth="1"/>
    <col min="4" max="4" width="11.00390625" style="128" customWidth="1"/>
    <col min="5" max="5" width="11.421875" style="128" customWidth="1"/>
    <col min="6" max="6" width="10.57421875" style="128" customWidth="1"/>
    <col min="7" max="7" width="12.28125" style="128" customWidth="1"/>
    <col min="8" max="9" width="8.7109375" style="128" customWidth="1"/>
    <col min="10" max="12" width="11.00390625" style="128" customWidth="1"/>
    <col min="13" max="13" width="11.57421875" style="128" customWidth="1"/>
    <col min="14" max="14" width="9.00390625" style="128" customWidth="1"/>
    <col min="15" max="16384" width="9.140625" style="128" customWidth="1"/>
  </cols>
  <sheetData>
    <row r="1" spans="1:13" ht="24.75" customHeight="1">
      <c r="A1" s="592" t="s">
        <v>268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</row>
    <row r="2" spans="1:13" ht="6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5" ht="19.5" customHeight="1">
      <c r="A3" s="594" t="s">
        <v>53</v>
      </c>
      <c r="B3" s="597" t="s">
        <v>104</v>
      </c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132"/>
    </row>
    <row r="4" spans="1:15" ht="19.5" customHeight="1">
      <c r="A4" s="595"/>
      <c r="B4" s="598" t="s">
        <v>76</v>
      </c>
      <c r="C4" s="597" t="s">
        <v>105</v>
      </c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132"/>
    </row>
    <row r="5" spans="1:15" ht="19.5" customHeight="1">
      <c r="A5" s="595"/>
      <c r="B5" s="599"/>
      <c r="C5" s="601" t="s">
        <v>6</v>
      </c>
      <c r="D5" s="602"/>
      <c r="E5" s="602"/>
      <c r="F5" s="602"/>
      <c r="G5" s="602"/>
      <c r="H5" s="602"/>
      <c r="I5" s="603" t="s">
        <v>85</v>
      </c>
      <c r="J5" s="597"/>
      <c r="K5" s="597"/>
      <c r="L5" s="597"/>
      <c r="M5" s="597"/>
      <c r="N5" s="597"/>
      <c r="O5" s="132"/>
    </row>
    <row r="6" spans="1:15" ht="34.5" customHeight="1">
      <c r="A6" s="596"/>
      <c r="B6" s="600"/>
      <c r="C6" s="149" t="s">
        <v>4</v>
      </c>
      <c r="D6" s="149" t="s">
        <v>2</v>
      </c>
      <c r="E6" s="149" t="s">
        <v>0</v>
      </c>
      <c r="F6" s="149" t="s">
        <v>5</v>
      </c>
      <c r="G6" s="149" t="s">
        <v>106</v>
      </c>
      <c r="H6" s="149" t="s">
        <v>3</v>
      </c>
      <c r="I6" s="149" t="s">
        <v>4</v>
      </c>
      <c r="J6" s="149" t="s">
        <v>2</v>
      </c>
      <c r="K6" s="149" t="s">
        <v>0</v>
      </c>
      <c r="L6" s="149" t="s">
        <v>5</v>
      </c>
      <c r="M6" s="149" t="s">
        <v>106</v>
      </c>
      <c r="N6" s="150" t="s">
        <v>3</v>
      </c>
      <c r="O6" s="132"/>
    </row>
    <row r="7" spans="1:15" ht="6" customHeight="1">
      <c r="A7" s="133"/>
      <c r="B7" s="133"/>
      <c r="C7" s="133"/>
      <c r="D7" s="134"/>
      <c r="E7" s="133"/>
      <c r="F7" s="134"/>
      <c r="G7" s="133"/>
      <c r="H7" s="135"/>
      <c r="I7" s="133"/>
      <c r="J7" s="134"/>
      <c r="K7" s="133"/>
      <c r="L7" s="134"/>
      <c r="M7" s="133"/>
      <c r="N7" s="136"/>
      <c r="O7" s="132"/>
    </row>
    <row r="8" spans="1:15" ht="19.5" customHeight="1">
      <c r="A8" s="407">
        <v>2005</v>
      </c>
      <c r="B8" s="411">
        <v>20596</v>
      </c>
      <c r="C8" s="412">
        <v>20407</v>
      </c>
      <c r="D8" s="412">
        <v>10383</v>
      </c>
      <c r="E8" s="412">
        <v>6319</v>
      </c>
      <c r="F8" s="412">
        <v>2525</v>
      </c>
      <c r="G8" s="412">
        <v>1177</v>
      </c>
      <c r="H8" s="412">
        <v>3</v>
      </c>
      <c r="I8" s="412">
        <v>189</v>
      </c>
      <c r="J8" s="412">
        <v>23</v>
      </c>
      <c r="K8" s="412">
        <v>147</v>
      </c>
      <c r="L8" s="412">
        <v>17</v>
      </c>
      <c r="M8" s="412">
        <v>2</v>
      </c>
      <c r="N8" s="412">
        <v>0</v>
      </c>
      <c r="O8" s="132"/>
    </row>
    <row r="9" spans="1:15" ht="19.5" customHeight="1">
      <c r="A9" s="322">
        <v>2006</v>
      </c>
      <c r="B9" s="323">
        <v>22450</v>
      </c>
      <c r="C9" s="324">
        <v>22101</v>
      </c>
      <c r="D9" s="324">
        <v>11435</v>
      </c>
      <c r="E9" s="324">
        <v>6436</v>
      </c>
      <c r="F9" s="324">
        <v>3037</v>
      </c>
      <c r="G9" s="324">
        <v>1192</v>
      </c>
      <c r="H9" s="324">
        <v>1</v>
      </c>
      <c r="I9" s="324">
        <v>349</v>
      </c>
      <c r="J9" s="324">
        <v>79</v>
      </c>
      <c r="K9" s="324">
        <v>181</v>
      </c>
      <c r="L9" s="324">
        <v>88</v>
      </c>
      <c r="M9" s="324">
        <v>1</v>
      </c>
      <c r="N9" s="324">
        <v>0</v>
      </c>
      <c r="O9" s="132"/>
    </row>
    <row r="10" spans="1:15" ht="19.5" customHeight="1">
      <c r="A10" s="407">
        <v>2007</v>
      </c>
      <c r="B10" s="411">
        <v>23896</v>
      </c>
      <c r="C10" s="412">
        <v>23488</v>
      </c>
      <c r="D10" s="412">
        <v>12235</v>
      </c>
      <c r="E10" s="412">
        <v>6320</v>
      </c>
      <c r="F10" s="412">
        <v>3702</v>
      </c>
      <c r="G10" s="412">
        <v>1215</v>
      </c>
      <c r="H10" s="412">
        <v>16</v>
      </c>
      <c r="I10" s="412">
        <v>408</v>
      </c>
      <c r="J10" s="412">
        <v>97</v>
      </c>
      <c r="K10" s="412">
        <v>208</v>
      </c>
      <c r="L10" s="412">
        <v>101</v>
      </c>
      <c r="M10" s="412">
        <v>2</v>
      </c>
      <c r="N10" s="412">
        <v>0</v>
      </c>
      <c r="O10" s="132"/>
    </row>
    <row r="11" spans="1:15" ht="19.5" customHeight="1">
      <c r="A11" s="322">
        <v>2008</v>
      </c>
      <c r="B11" s="323">
        <v>25366</v>
      </c>
      <c r="C11" s="324">
        <v>24719</v>
      </c>
      <c r="D11" s="324">
        <v>12937</v>
      </c>
      <c r="E11" s="324">
        <v>6200</v>
      </c>
      <c r="F11" s="324">
        <v>4355</v>
      </c>
      <c r="G11" s="324">
        <v>1227</v>
      </c>
      <c r="H11" s="324" t="s">
        <v>179</v>
      </c>
      <c r="I11" s="324">
        <v>647</v>
      </c>
      <c r="J11" s="324">
        <v>138</v>
      </c>
      <c r="K11" s="324">
        <v>344</v>
      </c>
      <c r="L11" s="324">
        <v>162</v>
      </c>
      <c r="M11" s="324">
        <v>3</v>
      </c>
      <c r="N11" s="324" t="s">
        <v>179</v>
      </c>
      <c r="O11" s="132"/>
    </row>
    <row r="12" spans="1:15" ht="19.5" customHeight="1">
      <c r="A12" s="407">
        <v>2009</v>
      </c>
      <c r="B12" s="411">
        <v>28671</v>
      </c>
      <c r="C12" s="412">
        <v>27827</v>
      </c>
      <c r="D12" s="412">
        <v>15663</v>
      </c>
      <c r="E12" s="412">
        <v>6697</v>
      </c>
      <c r="F12" s="412">
        <v>4491</v>
      </c>
      <c r="G12" s="412">
        <v>976</v>
      </c>
      <c r="H12" s="412" t="s">
        <v>179</v>
      </c>
      <c r="I12" s="412">
        <v>844</v>
      </c>
      <c r="J12" s="412">
        <v>157</v>
      </c>
      <c r="K12" s="412">
        <v>485</v>
      </c>
      <c r="L12" s="412">
        <v>200</v>
      </c>
      <c r="M12" s="412">
        <v>2</v>
      </c>
      <c r="N12" s="412" t="s">
        <v>179</v>
      </c>
      <c r="O12" s="132"/>
    </row>
    <row r="13" spans="1:15" ht="19.5" customHeight="1">
      <c r="A13" s="322">
        <v>2010</v>
      </c>
      <c r="B13" s="323">
        <v>29507</v>
      </c>
      <c r="C13" s="324">
        <v>28577</v>
      </c>
      <c r="D13" s="324">
        <v>16401</v>
      </c>
      <c r="E13" s="324">
        <v>7401</v>
      </c>
      <c r="F13" s="324">
        <v>4775</v>
      </c>
      <c r="G13" s="324" t="s">
        <v>179</v>
      </c>
      <c r="H13" s="324" t="s">
        <v>179</v>
      </c>
      <c r="I13" s="324">
        <v>930</v>
      </c>
      <c r="J13" s="324">
        <v>185</v>
      </c>
      <c r="K13" s="324">
        <v>521</v>
      </c>
      <c r="L13" s="324">
        <v>224</v>
      </c>
      <c r="M13" s="324" t="s">
        <v>179</v>
      </c>
      <c r="N13" s="324" t="s">
        <v>179</v>
      </c>
      <c r="O13" s="132"/>
    </row>
    <row r="14" spans="1:15" ht="19.5" customHeight="1">
      <c r="A14" s="407">
        <v>2011</v>
      </c>
      <c r="B14" s="411">
        <v>30420</v>
      </c>
      <c r="C14" s="412">
        <v>29376</v>
      </c>
      <c r="D14" s="412">
        <v>16832</v>
      </c>
      <c r="E14" s="412">
        <v>7352</v>
      </c>
      <c r="F14" s="412">
        <v>5192</v>
      </c>
      <c r="G14" s="412" t="s">
        <v>179</v>
      </c>
      <c r="H14" s="412" t="s">
        <v>179</v>
      </c>
      <c r="I14" s="412">
        <v>1044</v>
      </c>
      <c r="J14" s="412">
        <v>199</v>
      </c>
      <c r="K14" s="412">
        <v>559</v>
      </c>
      <c r="L14" s="412">
        <v>286</v>
      </c>
      <c r="M14" s="412" t="s">
        <v>179</v>
      </c>
      <c r="N14" s="412" t="s">
        <v>179</v>
      </c>
      <c r="O14" s="132"/>
    </row>
    <row r="15" spans="1:15" ht="19.5" customHeight="1">
      <c r="A15" s="322">
        <v>2012</v>
      </c>
      <c r="B15" s="323">
        <v>31866</v>
      </c>
      <c r="C15" s="324">
        <v>30718</v>
      </c>
      <c r="D15" s="324">
        <v>17486</v>
      </c>
      <c r="E15" s="324">
        <v>7613</v>
      </c>
      <c r="F15" s="324">
        <v>5619</v>
      </c>
      <c r="G15" s="324" t="s">
        <v>179</v>
      </c>
      <c r="H15" s="324" t="s">
        <v>179</v>
      </c>
      <c r="I15" s="324">
        <v>1148</v>
      </c>
      <c r="J15" s="324">
        <v>217</v>
      </c>
      <c r="K15" s="324">
        <v>581</v>
      </c>
      <c r="L15" s="324">
        <v>350</v>
      </c>
      <c r="M15" s="324" t="s">
        <v>179</v>
      </c>
      <c r="N15" s="324" t="s">
        <v>179</v>
      </c>
      <c r="O15" s="132"/>
    </row>
    <row r="16" spans="1:15" s="137" customFormat="1" ht="19.5" customHeight="1">
      <c r="A16" s="407">
        <v>2013</v>
      </c>
      <c r="B16" s="411">
        <v>32049</v>
      </c>
      <c r="C16" s="412">
        <v>30791</v>
      </c>
      <c r="D16" s="412">
        <v>17665</v>
      </c>
      <c r="E16" s="412">
        <v>7328</v>
      </c>
      <c r="F16" s="412">
        <v>5798</v>
      </c>
      <c r="G16" s="412" t="s">
        <v>179</v>
      </c>
      <c r="H16" s="412" t="s">
        <v>179</v>
      </c>
      <c r="I16" s="412">
        <v>1258</v>
      </c>
      <c r="J16" s="412">
        <v>240</v>
      </c>
      <c r="K16" s="412">
        <v>592</v>
      </c>
      <c r="L16" s="412">
        <v>426</v>
      </c>
      <c r="M16" s="412" t="s">
        <v>179</v>
      </c>
      <c r="N16" s="412" t="s">
        <v>179</v>
      </c>
      <c r="O16" s="138"/>
    </row>
    <row r="17" spans="1:15" s="137" customFormat="1" ht="19.5" customHeight="1">
      <c r="A17" s="322">
        <v>2014</v>
      </c>
      <c r="B17" s="323">
        <f>C17+I17</f>
        <v>32878</v>
      </c>
      <c r="C17" s="324">
        <f>SUM(D17:H17)</f>
        <v>31513</v>
      </c>
      <c r="D17" s="324">
        <v>18319</v>
      </c>
      <c r="E17" s="324">
        <v>7261</v>
      </c>
      <c r="F17" s="324">
        <v>5933</v>
      </c>
      <c r="G17" s="324" t="s">
        <v>179</v>
      </c>
      <c r="H17" s="324" t="s">
        <v>179</v>
      </c>
      <c r="I17" s="324">
        <f>SUM(J17:N17)</f>
        <v>1365</v>
      </c>
      <c r="J17" s="324">
        <v>290</v>
      </c>
      <c r="K17" s="324">
        <v>595</v>
      </c>
      <c r="L17" s="324">
        <v>480</v>
      </c>
      <c r="M17" s="324" t="s">
        <v>179</v>
      </c>
      <c r="N17" s="324" t="s">
        <v>179</v>
      </c>
      <c r="O17" s="138"/>
    </row>
    <row r="18" spans="1:15" s="137" customFormat="1" ht="19.5" customHeight="1">
      <c r="A18" s="407">
        <v>2015</v>
      </c>
      <c r="B18" s="411">
        <f>C18+I18</f>
        <v>33501</v>
      </c>
      <c r="C18" s="412">
        <f>SUM(D18:H18)</f>
        <v>32028</v>
      </c>
      <c r="D18" s="412">
        <v>18938</v>
      </c>
      <c r="E18" s="412">
        <v>7004</v>
      </c>
      <c r="F18" s="412">
        <v>6086</v>
      </c>
      <c r="G18" s="412" t="s">
        <v>179</v>
      </c>
      <c r="H18" s="412" t="s">
        <v>179</v>
      </c>
      <c r="I18" s="412">
        <f>SUM(J18:N18)</f>
        <v>1473</v>
      </c>
      <c r="J18" s="412">
        <v>316</v>
      </c>
      <c r="K18" s="412">
        <v>625</v>
      </c>
      <c r="L18" s="412">
        <v>532</v>
      </c>
      <c r="M18" s="412" t="s">
        <v>179</v>
      </c>
      <c r="N18" s="412" t="s">
        <v>179</v>
      </c>
      <c r="O18" s="138"/>
    </row>
    <row r="19" spans="1:15" s="137" customFormat="1" ht="6" customHeight="1">
      <c r="A19" s="255"/>
      <c r="B19" s="256"/>
      <c r="C19" s="256"/>
      <c r="D19" s="257"/>
      <c r="E19" s="258"/>
      <c r="F19" s="259"/>
      <c r="G19" s="258"/>
      <c r="H19" s="259"/>
      <c r="I19" s="258"/>
      <c r="J19" s="257"/>
      <c r="K19" s="258"/>
      <c r="L19" s="259"/>
      <c r="M19" s="258"/>
      <c r="N19" s="259"/>
      <c r="O19" s="138"/>
    </row>
    <row r="20" spans="1:9" ht="15">
      <c r="A20" s="17" t="s">
        <v>77</v>
      </c>
      <c r="B20" s="138"/>
      <c r="C20" s="138"/>
      <c r="D20" s="138"/>
      <c r="E20" s="138"/>
      <c r="F20" s="138"/>
      <c r="G20" s="138"/>
      <c r="H20" s="138"/>
      <c r="I20" s="138"/>
    </row>
    <row r="21" spans="1:16" ht="24.75" customHeight="1">
      <c r="A21" s="549" t="s">
        <v>226</v>
      </c>
      <c r="B21" s="549"/>
      <c r="C21" s="549"/>
      <c r="D21" s="549"/>
      <c r="E21" s="549"/>
      <c r="F21" s="549"/>
      <c r="G21" s="549"/>
      <c r="H21" s="549"/>
      <c r="I21" s="549"/>
      <c r="J21" s="549"/>
      <c r="K21" s="549"/>
      <c r="L21" s="549"/>
      <c r="M21" s="549"/>
      <c r="N21" s="549"/>
      <c r="O21" s="549"/>
      <c r="P21" s="549"/>
    </row>
  </sheetData>
  <sheetProtection/>
  <mergeCells count="8">
    <mergeCell ref="A21:P21"/>
    <mergeCell ref="A1:M1"/>
    <mergeCell ref="A3:A6"/>
    <mergeCell ref="B3:N3"/>
    <mergeCell ref="B4:B6"/>
    <mergeCell ref="C4:N4"/>
    <mergeCell ref="C5:H5"/>
    <mergeCell ref="I5:N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headerFooter>
    <oddHeader>&amp;C&amp;"-,Negrito"&amp;14&amp;K04-047PRINCIPAIS RESULTADOS - CENSO DA EDUCAÇÃO SUPERIOR</oddHeader>
    <oddFooter>&amp;C&amp;G&amp;RTabela 2.1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9"/>
  <sheetViews>
    <sheetView showGridLines="0" workbookViewId="0" topLeftCell="A1">
      <selection activeCell="A1" sqref="A1:K1"/>
    </sheetView>
  </sheetViews>
  <sheetFormatPr defaultColWidth="9.140625" defaultRowHeight="15"/>
  <cols>
    <col min="1" max="1" width="8.28125" style="7" customWidth="1"/>
    <col min="2" max="3" width="7.7109375" style="7" customWidth="1"/>
    <col min="4" max="4" width="12.8515625" style="7" customWidth="1"/>
    <col min="5" max="5" width="7.140625" style="7" customWidth="1"/>
    <col min="6" max="6" width="12.421875" style="7" customWidth="1"/>
    <col min="7" max="7" width="7.140625" style="7" customWidth="1"/>
    <col min="8" max="8" width="11.28125" style="7" customWidth="1"/>
    <col min="9" max="9" width="7.140625" style="7" customWidth="1"/>
    <col min="10" max="10" width="9.00390625" style="7" customWidth="1"/>
    <col min="11" max="11" width="7.140625" style="7" customWidth="1"/>
    <col min="12" max="16384" width="9.140625" style="7" customWidth="1"/>
  </cols>
  <sheetData>
    <row r="1" spans="1:12" ht="34.5" customHeight="1">
      <c r="A1" s="604" t="s">
        <v>267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140"/>
    </row>
    <row r="2" spans="1:12" ht="6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140"/>
    </row>
    <row r="3" spans="1:12" ht="19.5" customHeight="1">
      <c r="A3" s="606" t="s">
        <v>53</v>
      </c>
      <c r="B3" s="584" t="s">
        <v>109</v>
      </c>
      <c r="C3" s="586"/>
      <c r="D3" s="586"/>
      <c r="E3" s="586"/>
      <c r="F3" s="586"/>
      <c r="G3" s="586"/>
      <c r="H3" s="586"/>
      <c r="I3" s="586"/>
      <c r="J3" s="586"/>
      <c r="K3" s="586"/>
      <c r="L3" s="140"/>
    </row>
    <row r="4" spans="1:12" ht="30" customHeight="1">
      <c r="A4" s="607"/>
      <c r="B4" s="122" t="s">
        <v>4</v>
      </c>
      <c r="C4" s="130" t="s">
        <v>110</v>
      </c>
      <c r="D4" s="121" t="s">
        <v>119</v>
      </c>
      <c r="E4" s="130" t="s">
        <v>110</v>
      </c>
      <c r="F4" s="121" t="s">
        <v>120</v>
      </c>
      <c r="G4" s="130" t="s">
        <v>110</v>
      </c>
      <c r="H4" s="121" t="s">
        <v>121</v>
      </c>
      <c r="I4" s="130" t="s">
        <v>110</v>
      </c>
      <c r="J4" s="123" t="s">
        <v>137</v>
      </c>
      <c r="K4" s="131" t="s">
        <v>110</v>
      </c>
      <c r="L4" s="140"/>
    </row>
    <row r="5" spans="1:12" ht="6" customHeight="1">
      <c r="A5" s="124"/>
      <c r="B5" s="124"/>
      <c r="C5" s="134"/>
      <c r="D5" s="124"/>
      <c r="E5" s="134"/>
      <c r="F5" s="124"/>
      <c r="G5" s="134"/>
      <c r="H5" s="124"/>
      <c r="I5" s="134"/>
      <c r="J5" s="124"/>
      <c r="K5" s="134"/>
      <c r="L5" s="140"/>
    </row>
    <row r="6" spans="1:12" ht="19.5" customHeight="1">
      <c r="A6" s="408">
        <v>2005</v>
      </c>
      <c r="B6" s="409">
        <v>2525</v>
      </c>
      <c r="C6" s="413">
        <v>39.966740576496676</v>
      </c>
      <c r="D6" s="410">
        <v>956</v>
      </c>
      <c r="E6" s="413">
        <v>38.95348837209303</v>
      </c>
      <c r="F6" s="410">
        <v>369</v>
      </c>
      <c r="G6" s="413">
        <v>54.39330543933054</v>
      </c>
      <c r="H6" s="414">
        <v>1009</v>
      </c>
      <c r="I6" s="413">
        <v>55.709876543209866</v>
      </c>
      <c r="J6" s="410">
        <v>191</v>
      </c>
      <c r="K6" s="413">
        <v>-16.5938864628821</v>
      </c>
      <c r="L6" s="140"/>
    </row>
    <row r="7" spans="1:12" ht="19.5" customHeight="1">
      <c r="A7" s="28">
        <v>2006</v>
      </c>
      <c r="B7" s="318">
        <v>3037</v>
      </c>
      <c r="C7" s="325">
        <v>20.277227722772274</v>
      </c>
      <c r="D7" s="319">
        <v>1189</v>
      </c>
      <c r="E7" s="325">
        <v>24.3723849372385</v>
      </c>
      <c r="F7" s="319">
        <v>445</v>
      </c>
      <c r="G7" s="325">
        <v>20.59620596205962</v>
      </c>
      <c r="H7" s="326">
        <v>1194</v>
      </c>
      <c r="I7" s="325">
        <v>18.334985133795833</v>
      </c>
      <c r="J7" s="319">
        <v>209</v>
      </c>
      <c r="K7" s="325">
        <v>9.424083769633507</v>
      </c>
      <c r="L7" s="140"/>
    </row>
    <row r="8" spans="1:12" ht="19.5" customHeight="1">
      <c r="A8" s="408">
        <v>2007</v>
      </c>
      <c r="B8" s="409">
        <v>3702</v>
      </c>
      <c r="C8" s="413">
        <v>21.896608495225543</v>
      </c>
      <c r="D8" s="410">
        <v>1423</v>
      </c>
      <c r="E8" s="413">
        <v>19.680403700588723</v>
      </c>
      <c r="F8" s="410">
        <v>570</v>
      </c>
      <c r="G8" s="413">
        <v>28.08988764044944</v>
      </c>
      <c r="H8" s="414">
        <v>1480</v>
      </c>
      <c r="I8" s="413">
        <v>23.953098827470676</v>
      </c>
      <c r="J8" s="410">
        <v>229</v>
      </c>
      <c r="K8" s="413">
        <v>9.569377990430628</v>
      </c>
      <c r="L8" s="140"/>
    </row>
    <row r="9" spans="1:12" ht="19.5" customHeight="1">
      <c r="A9" s="28">
        <v>2008</v>
      </c>
      <c r="B9" s="318">
        <v>4355</v>
      </c>
      <c r="C9" s="325">
        <v>17.639113992436517</v>
      </c>
      <c r="D9" s="319">
        <v>1630</v>
      </c>
      <c r="E9" s="325">
        <v>14.546732255797611</v>
      </c>
      <c r="F9" s="319">
        <v>735</v>
      </c>
      <c r="G9" s="325">
        <v>28.947368421052634</v>
      </c>
      <c r="H9" s="326">
        <v>1740</v>
      </c>
      <c r="I9" s="325">
        <v>17.567567567567565</v>
      </c>
      <c r="J9" s="326">
        <v>250</v>
      </c>
      <c r="K9" s="325">
        <v>9.170305676855905</v>
      </c>
      <c r="L9" s="140"/>
    </row>
    <row r="10" spans="1:12" ht="19.5" customHeight="1">
      <c r="A10" s="408">
        <v>2009</v>
      </c>
      <c r="B10" s="409">
        <v>4491</v>
      </c>
      <c r="C10" s="413">
        <v>3.122847301951781</v>
      </c>
      <c r="D10" s="410">
        <v>1728</v>
      </c>
      <c r="E10" s="413">
        <v>6.0122699386503164</v>
      </c>
      <c r="F10" s="410">
        <v>765</v>
      </c>
      <c r="G10" s="413">
        <v>4.081632653061229</v>
      </c>
      <c r="H10" s="414">
        <v>1736</v>
      </c>
      <c r="I10" s="413">
        <v>-0.22988505747126853</v>
      </c>
      <c r="J10" s="410">
        <v>262</v>
      </c>
      <c r="K10" s="413">
        <v>4.800000000000004</v>
      </c>
      <c r="L10" s="140"/>
    </row>
    <row r="11" spans="1:12" ht="19.5" customHeight="1">
      <c r="A11" s="28">
        <v>2010</v>
      </c>
      <c r="B11" s="318">
        <v>4999</v>
      </c>
      <c r="C11" s="325">
        <v>11.311511912714312</v>
      </c>
      <c r="D11" s="319">
        <v>1874</v>
      </c>
      <c r="E11" s="325">
        <v>8.449074074074069</v>
      </c>
      <c r="F11" s="319">
        <v>806</v>
      </c>
      <c r="G11" s="325">
        <v>5.35947712418301</v>
      </c>
      <c r="H11" s="326">
        <v>1996</v>
      </c>
      <c r="I11" s="325">
        <v>14.97695852534562</v>
      </c>
      <c r="J11" s="319">
        <v>323</v>
      </c>
      <c r="K11" s="325">
        <v>23.282442748091615</v>
      </c>
      <c r="L11" s="140"/>
    </row>
    <row r="12" spans="1:12" ht="19.5" customHeight="1">
      <c r="A12" s="408">
        <v>2011</v>
      </c>
      <c r="B12" s="409">
        <v>5192</v>
      </c>
      <c r="C12" s="413">
        <v>3.8607721544308804</v>
      </c>
      <c r="D12" s="410">
        <v>1786</v>
      </c>
      <c r="E12" s="413">
        <v>-4.695837780149414</v>
      </c>
      <c r="F12" s="410">
        <v>825</v>
      </c>
      <c r="G12" s="413">
        <v>2.3573200992555776</v>
      </c>
      <c r="H12" s="414">
        <v>2217</v>
      </c>
      <c r="I12" s="413">
        <v>11.072144288577146</v>
      </c>
      <c r="J12" s="410">
        <v>364</v>
      </c>
      <c r="K12" s="413">
        <v>12.693498452012374</v>
      </c>
      <c r="L12" s="140"/>
    </row>
    <row r="13" spans="1:12" s="114" customFormat="1" ht="19.5" customHeight="1">
      <c r="A13" s="49">
        <v>2012</v>
      </c>
      <c r="B13" s="320">
        <v>5619</v>
      </c>
      <c r="C13" s="327">
        <v>8.224191063174118</v>
      </c>
      <c r="D13" s="319">
        <v>1897</v>
      </c>
      <c r="E13" s="327">
        <v>6.2150055991041455</v>
      </c>
      <c r="F13" s="321">
        <v>942</v>
      </c>
      <c r="G13" s="327">
        <v>14.181818181818187</v>
      </c>
      <c r="H13" s="326">
        <v>2386</v>
      </c>
      <c r="I13" s="327">
        <v>7.622913847541724</v>
      </c>
      <c r="J13" s="321">
        <v>394</v>
      </c>
      <c r="K13" s="327">
        <v>8.241758241758248</v>
      </c>
      <c r="L13" s="153"/>
    </row>
    <row r="14" spans="1:12" s="114" customFormat="1" ht="19.5" customHeight="1">
      <c r="A14" s="408">
        <v>2013</v>
      </c>
      <c r="B14" s="409">
        <v>5798</v>
      </c>
      <c r="C14" s="413">
        <v>3.185620217120487</v>
      </c>
      <c r="D14" s="410">
        <v>1892</v>
      </c>
      <c r="E14" s="413">
        <v>-0.263574064312067</v>
      </c>
      <c r="F14" s="410">
        <v>960</v>
      </c>
      <c r="G14" s="413">
        <v>1.9108280254777128</v>
      </c>
      <c r="H14" s="414">
        <v>2530</v>
      </c>
      <c r="I14" s="413">
        <v>6.035205364626989</v>
      </c>
      <c r="J14" s="410">
        <v>416</v>
      </c>
      <c r="K14" s="413">
        <v>5.583756345177662</v>
      </c>
      <c r="L14" s="153"/>
    </row>
    <row r="15" spans="1:12" ht="19.5" customHeight="1">
      <c r="A15" s="49">
        <v>2014</v>
      </c>
      <c r="B15" s="320">
        <f>D15+F15+H15+J15</f>
        <v>5933</v>
      </c>
      <c r="C15" s="327">
        <f>B15*100/B14-100</f>
        <v>2.328389099689545</v>
      </c>
      <c r="D15" s="319">
        <v>1871</v>
      </c>
      <c r="E15" s="327">
        <f>D15*100/D14-100</f>
        <v>-1.1099365750528563</v>
      </c>
      <c r="F15" s="321">
        <v>975</v>
      </c>
      <c r="G15" s="327">
        <f>F15*100/F14-100</f>
        <v>1.5625</v>
      </c>
      <c r="H15" s="326">
        <v>2647</v>
      </c>
      <c r="I15" s="327">
        <f>H15*100/H14-100</f>
        <v>4.6245059288537504</v>
      </c>
      <c r="J15" s="321">
        <v>440</v>
      </c>
      <c r="K15" s="327">
        <f>J15*100/J14-100</f>
        <v>5.769230769230774</v>
      </c>
      <c r="L15" s="140"/>
    </row>
    <row r="16" spans="1:12" ht="19.5" customHeight="1">
      <c r="A16" s="408">
        <v>2015</v>
      </c>
      <c r="B16" s="409">
        <f>D16+F16+H16+J16</f>
        <v>6086</v>
      </c>
      <c r="C16" s="413">
        <f>B16*100/B15-100</f>
        <v>2.578796561604591</v>
      </c>
      <c r="D16" s="410">
        <v>1878</v>
      </c>
      <c r="E16" s="413">
        <f>D16*100/D15-100</f>
        <v>0.3741314804917124</v>
      </c>
      <c r="F16" s="410">
        <v>967</v>
      </c>
      <c r="G16" s="413">
        <f>F16*100/F15-100</f>
        <v>-0.8205128205128176</v>
      </c>
      <c r="H16" s="414">
        <v>2773</v>
      </c>
      <c r="I16" s="413">
        <f>H16*100/H15-100</f>
        <v>4.760105780128441</v>
      </c>
      <c r="J16" s="410">
        <v>468</v>
      </c>
      <c r="K16" s="413">
        <f>J16*100/J15-100</f>
        <v>6.36363636363636</v>
      </c>
      <c r="L16" s="140"/>
    </row>
    <row r="17" spans="1:12" ht="6" customHeight="1">
      <c r="A17" s="185"/>
      <c r="B17" s="252"/>
      <c r="C17" s="260"/>
      <c r="D17" s="185"/>
      <c r="E17" s="260"/>
      <c r="F17" s="185"/>
      <c r="G17" s="260"/>
      <c r="H17" s="185"/>
      <c r="I17" s="260"/>
      <c r="J17" s="185"/>
      <c r="K17" s="260"/>
      <c r="L17" s="140"/>
    </row>
    <row r="18" spans="1:12" ht="15">
      <c r="A18" s="17" t="s">
        <v>77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140"/>
    </row>
    <row r="19" spans="1:16" ht="15" customHeight="1">
      <c r="A19" s="549" t="s">
        <v>198</v>
      </c>
      <c r="B19" s="549"/>
      <c r="C19" s="549"/>
      <c r="D19" s="549"/>
      <c r="E19" s="549"/>
      <c r="F19" s="549"/>
      <c r="G19" s="549"/>
      <c r="H19" s="549"/>
      <c r="I19" s="549"/>
      <c r="J19" s="549"/>
      <c r="K19" s="549"/>
      <c r="L19" s="549"/>
      <c r="M19" s="549"/>
      <c r="N19" s="549"/>
      <c r="O19" s="549"/>
      <c r="P19" s="549"/>
    </row>
  </sheetData>
  <sheetProtection/>
  <mergeCells count="4">
    <mergeCell ref="A1:K1"/>
    <mergeCell ref="A3:A4"/>
    <mergeCell ref="B3:K3"/>
    <mergeCell ref="A19:P1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2"/>
  <headerFooter>
    <oddHeader>&amp;C&amp;"-,Negrito"&amp;14&amp;K04-048PRINCIPAIS RESULTADOS - CENSO DA EDUCAÇÃO SUPERIOR</oddHeader>
    <oddFooter>&amp;C&amp;G&amp;RTabela 2.2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Pereira Rabelo</dc:creator>
  <cp:keywords/>
  <dc:description/>
  <cp:lastModifiedBy>Carolina Fonseca Cotta</cp:lastModifiedBy>
  <cp:lastPrinted>2016-08-17T19:39:50Z</cp:lastPrinted>
  <dcterms:created xsi:type="dcterms:W3CDTF">2010-08-26T16:50:39Z</dcterms:created>
  <dcterms:modified xsi:type="dcterms:W3CDTF">2016-10-04T20:50:51Z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